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2. Febrero_2015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4" r:id="rId5"/>
    <sheet name="Gráfico1" sheetId="54" r:id="rId6"/>
    <sheet name="Gráfico2" sheetId="55" r:id="rId7"/>
    <sheet name="Gráfico3" sheetId="65" r:id="rId8"/>
    <sheet name="Gráfico4" sheetId="66" r:id="rId9"/>
  </sheets>
  <externalReferences>
    <externalReference r:id="rId10"/>
    <externalReference r:id="rId11"/>
  </externalReferences>
  <definedNames>
    <definedName name="_xlnm.Print_Area" localSheetId="2">'3-Fijo'!$A$11:$K$63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0" i="64"/>
  <c r="I25" i="64"/>
  <c r="B8" i="66" l="1"/>
  <c r="B8" i="65"/>
  <c r="L41" i="64"/>
  <c r="L39" i="64"/>
  <c r="L38" i="64"/>
  <c r="L37" i="64"/>
  <c r="L36" i="64"/>
  <c r="L35" i="64"/>
  <c r="L34" i="64"/>
  <c r="L33" i="64"/>
  <c r="L32" i="64"/>
  <c r="L31" i="64"/>
  <c r="L30" i="64"/>
  <c r="I26" i="64"/>
  <c r="I24" i="64"/>
  <c r="I23" i="64"/>
  <c r="I22" i="64"/>
  <c r="I21" i="64"/>
  <c r="I20" i="64"/>
  <c r="I19" i="64"/>
  <c r="I18" i="64"/>
  <c r="I17" i="64"/>
  <c r="I16" i="64"/>
  <c r="I15" i="64"/>
  <c r="B8" i="55" l="1"/>
  <c r="B8" i="54"/>
  <c r="A8" i="53"/>
  <c r="A8" i="33"/>
  <c r="A8" i="35"/>
  <c r="F46" i="33" l="1"/>
  <c r="D46" i="33"/>
  <c r="B46" i="33"/>
  <c r="J46" i="33"/>
  <c r="H46" i="33"/>
  <c r="G46" i="33"/>
  <c r="K98" i="33"/>
  <c r="K27" i="33"/>
  <c r="I82" i="53"/>
  <c r="I64" i="53"/>
  <c r="I45" i="53"/>
  <c r="K46" i="33" l="1"/>
  <c r="I27" i="53"/>
  <c r="E15" i="35" l="1"/>
  <c r="D15" i="35"/>
  <c r="J45" i="33" l="1"/>
  <c r="H45" i="33"/>
  <c r="G45" i="33"/>
  <c r="F45" i="33"/>
  <c r="D45" i="33"/>
  <c r="B45" i="33"/>
  <c r="K97" i="33"/>
  <c r="K26" i="33" l="1"/>
  <c r="D13" i="35" s="1"/>
  <c r="I81" i="53"/>
  <c r="I63" i="53"/>
  <c r="I44" i="53"/>
  <c r="K45" i="33" l="1"/>
  <c r="I80" i="53"/>
  <c r="I62" i="53"/>
  <c r="I43" i="53"/>
  <c r="I25" i="53"/>
  <c r="B43" i="33"/>
  <c r="J44" i="33"/>
  <c r="H44" i="33"/>
  <c r="G44" i="33"/>
  <c r="F44" i="33"/>
  <c r="D44" i="33"/>
  <c r="B44" i="33"/>
  <c r="K25" i="33"/>
  <c r="E16" i="35" l="1"/>
  <c r="C15" i="35" l="1"/>
  <c r="I26" i="53" l="1"/>
  <c r="I78" i="53" l="1"/>
  <c r="I79" i="53"/>
  <c r="I76" i="53"/>
  <c r="I77" i="53"/>
  <c r="I58" i="53"/>
  <c r="I59" i="53"/>
  <c r="I60" i="53"/>
  <c r="I61" i="53"/>
  <c r="K24" i="33"/>
  <c r="K23" i="33"/>
  <c r="K22" i="33"/>
  <c r="K21" i="33"/>
  <c r="K20" i="33"/>
  <c r="K19" i="33"/>
  <c r="K18" i="33"/>
  <c r="K17" i="33"/>
  <c r="K16" i="33"/>
  <c r="K15" i="33"/>
  <c r="K14" i="33"/>
  <c r="K85" i="33" l="1"/>
  <c r="K86" i="33"/>
  <c r="K87" i="33"/>
  <c r="K88" i="33"/>
  <c r="K89" i="33"/>
  <c r="K90" i="33"/>
  <c r="K91" i="33"/>
  <c r="K92" i="33"/>
  <c r="K93" i="33"/>
  <c r="K94" i="33"/>
  <c r="K95" i="33"/>
  <c r="K96" i="33"/>
  <c r="K44" i="33" s="1"/>
  <c r="C13" i="35" l="1"/>
  <c r="E13" i="35" s="1"/>
  <c r="J43" i="33" l="1"/>
  <c r="H43" i="33"/>
  <c r="G43" i="33"/>
  <c r="F43" i="33"/>
  <c r="D43" i="33"/>
  <c r="I42" i="53" l="1"/>
  <c r="I24" i="53"/>
  <c r="J42" i="33" l="1"/>
  <c r="I42" i="33"/>
  <c r="H42" i="33"/>
  <c r="G42" i="33"/>
  <c r="F42" i="33"/>
  <c r="D42" i="33"/>
  <c r="B42" i="33"/>
  <c r="I41" i="53"/>
  <c r="I23" i="53"/>
  <c r="K83" i="33" l="1"/>
  <c r="K42" i="33" s="1"/>
  <c r="I33" i="53" l="1"/>
  <c r="I34" i="53"/>
  <c r="I35" i="53"/>
  <c r="I36" i="53"/>
  <c r="I37" i="53"/>
  <c r="I38" i="53"/>
  <c r="I39" i="53"/>
  <c r="I40" i="53"/>
  <c r="I32" i="53"/>
  <c r="I15" i="53" l="1"/>
  <c r="I16" i="53"/>
  <c r="I17" i="53"/>
  <c r="I18" i="53"/>
  <c r="I19" i="53"/>
  <c r="I20" i="53"/>
  <c r="I21" i="53"/>
  <c r="I22" i="53"/>
  <c r="I14" i="53"/>
  <c r="J41" i="33" l="1"/>
  <c r="I41" i="33"/>
  <c r="H41" i="33"/>
  <c r="G41" i="33"/>
  <c r="F41" i="33"/>
  <c r="D41" i="33"/>
  <c r="B41" i="33"/>
  <c r="K82" i="33" l="1"/>
  <c r="K41" i="33" s="1"/>
  <c r="E40" i="33" l="1"/>
  <c r="E39" i="33"/>
  <c r="E38" i="33"/>
  <c r="E37" i="33"/>
  <c r="E36" i="33"/>
  <c r="E18" i="35"/>
  <c r="F40" i="33"/>
  <c r="J40" i="33"/>
  <c r="I40" i="33"/>
  <c r="H40" i="33"/>
  <c r="G40" i="33"/>
  <c r="D40" i="33"/>
  <c r="B40" i="33"/>
  <c r="K81" i="33"/>
  <c r="B59" i="35"/>
  <c r="K80" i="33"/>
  <c r="E22" i="35"/>
  <c r="B39" i="33"/>
  <c r="B38" i="33"/>
  <c r="J39" i="33"/>
  <c r="I39" i="33"/>
  <c r="H39" i="33"/>
  <c r="G39" i="33"/>
  <c r="F39" i="33"/>
  <c r="D39" i="33"/>
  <c r="K79" i="33"/>
  <c r="J38" i="33"/>
  <c r="I38" i="33"/>
  <c r="H38" i="33"/>
  <c r="G38" i="33"/>
  <c r="F38" i="33"/>
  <c r="D38" i="33"/>
  <c r="K78" i="33"/>
  <c r="C61" i="35"/>
  <c r="C62" i="35"/>
  <c r="B58" i="35"/>
  <c r="C14" i="35"/>
  <c r="D64" i="35" s="1"/>
  <c r="E67" i="35"/>
  <c r="K77" i="33"/>
  <c r="K76" i="33"/>
  <c r="K75" i="33"/>
  <c r="K84" i="33"/>
  <c r="E25" i="35"/>
  <c r="E24" i="35"/>
  <c r="E23" i="35"/>
  <c r="E21" i="35"/>
  <c r="E20" i="35"/>
  <c r="E19" i="35"/>
  <c r="E17" i="35"/>
  <c r="I36" i="33"/>
  <c r="J37" i="33"/>
  <c r="I37" i="33"/>
  <c r="H36" i="33"/>
  <c r="G36" i="33"/>
  <c r="H37" i="33"/>
  <c r="G37" i="33"/>
  <c r="F37" i="33"/>
  <c r="F36" i="33"/>
  <c r="F35" i="33"/>
  <c r="F34" i="33"/>
  <c r="D37" i="33"/>
  <c r="D36" i="33"/>
  <c r="D35" i="33"/>
  <c r="D34" i="33"/>
  <c r="D33" i="33"/>
  <c r="C37" i="33"/>
  <c r="C36" i="33"/>
  <c r="C35" i="33"/>
  <c r="C34" i="33"/>
  <c r="C33" i="33"/>
  <c r="B37" i="33"/>
  <c r="B36" i="33"/>
  <c r="B35" i="33"/>
  <c r="B34" i="33"/>
  <c r="B33" i="33"/>
  <c r="E68" i="35" l="1"/>
  <c r="E69" i="35" s="1"/>
  <c r="K43" i="33"/>
  <c r="K39" i="33"/>
  <c r="C63" i="35"/>
  <c r="K37" i="33"/>
  <c r="K34" i="33"/>
  <c r="K38" i="33"/>
  <c r="K35" i="33"/>
  <c r="K33" i="33"/>
  <c r="B60" i="35"/>
  <c r="K40" i="33"/>
  <c r="K36" i="33"/>
  <c r="E14" i="35"/>
  <c r="D65" i="35" l="1"/>
  <c r="D66" i="35" s="1"/>
</calcChain>
</file>

<file path=xl/sharedStrings.xml><?xml version="1.0" encoding="utf-8"?>
<sst xmlns="http://schemas.openxmlformats.org/spreadsheetml/2006/main" count="314" uniqueCount="106">
  <si>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</si>
  <si>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</si>
  <si>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</si>
  <si>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</si>
  <si>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</si>
  <si>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</si>
  <si>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</si>
  <si>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</si>
  <si>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</si>
  <si>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</si>
  <si>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</si>
  <si>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</si>
  <si>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</si>
  <si>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</si>
  <si>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</si>
  <si>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</si>
  <si>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</si>
  <si>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</si>
  <si>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</si>
  <si>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</si>
  <si>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</si>
  <si>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</si>
  <si>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</si>
  <si>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</si>
  <si>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</si>
  <si>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</si>
  <si>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</si>
  <si>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</si>
  <si>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</si>
  <si>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</si>
  <si>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</si>
  <si>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</si>
  <si>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</si>
  <si>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</si>
  <si>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</si>
  <si>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</si>
  <si>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</si>
  <si>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</si>
  <si>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</si>
  <si>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</si>
  <si>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</si>
  <si>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</si>
  <si>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</si>
  <si>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</si>
  <si>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</si>
  <si>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</si>
  <si>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</si>
  <si>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</si>
  <si>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</si>
  <si>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</si>
  <si>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</si>
  <si>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</si>
  <si>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</si>
  <si>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</si>
  <si>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</si>
  <si>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</si>
  <si>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</si>
  <si>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</si>
  <si>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</si>
  <si>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</si>
  <si>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</si>
  <si>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</si>
  <si>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</si>
  <si>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</si>
  <si>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</si>
  <si>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</si>
  <si>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</si>
  <si>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</si>
  <si>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</si>
  <si>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</si>
  <si>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</si>
  <si>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</si>
  <si>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</si>
  <si>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</si>
  <si>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</si>
  <si>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</si>
  <si>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</si>
  <si>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</si>
  <si>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</si>
  <si>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</si>
  <si>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</si>
  <si>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</si>
  <si>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</si>
  <si>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</si>
  <si>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</si>
  <si>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</si>
  <si>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</si>
  <si>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</si>
  <si>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</si>
  <si>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</si>
  <si>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</si>
  <si>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</si>
  <si>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</si>
  <si>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</si>
  <si>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</si>
  <si>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</si>
  <si>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</si>
  <si>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</si>
  <si>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</si>
  <si>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</si>
  <si>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</si>
  <si>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</si>
  <si>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>* La información de lineas principales de la operadora CNT se encuentra duplicada respecto al mes anterior ya que se encuentra en verificación</t>
  </si>
  <si>
    <t>5. *** La información de lineas principales y utilizadas de la operadora CNT se encuentra duplicada respecto al mes anterior ya que se encuentra en verificación</t>
  </si>
  <si>
    <t xml:space="preserve">      Fecha de publicación: febrero de 2015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</si>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</sst>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5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3" fontId="2" fillId="2" borderId="25" xfId="1" applyNumberFormat="1" applyFont="1" applyFill="1" applyBorder="1"/>
    <xf numFmtId="3" fontId="2" fillId="2" borderId="26" xfId="1" applyNumberFormat="1" applyFont="1" applyFill="1" applyBorder="1"/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0" xfId="1" applyNumberFormat="1" applyFont="1" applyFill="1" applyBorder="1"/>
    <xf numFmtId="3" fontId="2" fillId="2" borderId="31" xfId="1" applyNumberFormat="1" applyFont="1" applyFill="1" applyBorder="1" applyAlignment="1">
      <alignment horizontal="right"/>
    </xf>
    <xf numFmtId="3" fontId="2" fillId="2" borderId="32" xfId="1" applyNumberFormat="1" applyFont="1" applyFill="1" applyBorder="1" applyAlignment="1">
      <alignment horizontal="right"/>
    </xf>
    <xf numFmtId="9" fontId="2" fillId="2" borderId="31" xfId="6" applyFont="1" applyFill="1" applyBorder="1"/>
    <xf numFmtId="9" fontId="2" fillId="2" borderId="31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2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0" xfId="2" applyNumberFormat="1" applyFont="1" applyFill="1" applyBorder="1"/>
    <xf numFmtId="3" fontId="2" fillId="2" borderId="35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4" xfId="2" applyNumberFormat="1" applyFont="1" applyFill="1" applyBorder="1"/>
    <xf numFmtId="3" fontId="2" fillId="2" borderId="31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9" xfId="6" applyFont="1" applyFill="1" applyBorder="1"/>
    <xf numFmtId="9" fontId="2" fillId="2" borderId="27" xfId="6" applyFont="1" applyFill="1" applyBorder="1" applyAlignment="1">
      <alignment horizontal="right"/>
    </xf>
    <xf numFmtId="9" fontId="2" fillId="2" borderId="20" xfId="6" applyFont="1" applyFill="1" applyBorder="1"/>
    <xf numFmtId="3" fontId="2" fillId="2" borderId="46" xfId="2" applyNumberFormat="1" applyFont="1" applyFill="1" applyBorder="1"/>
    <xf numFmtId="3" fontId="2" fillId="2" borderId="48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49" xfId="2" applyNumberFormat="1" applyFont="1" applyFill="1" applyBorder="1" applyAlignment="1">
      <alignment horizontal="right"/>
    </xf>
    <xf numFmtId="3" fontId="2" fillId="2" borderId="50" xfId="2" applyNumberFormat="1" applyFont="1" applyFill="1" applyBorder="1" applyAlignment="1">
      <alignment horizontal="right"/>
    </xf>
    <xf numFmtId="3" fontId="2" fillId="2" borderId="28" xfId="2" applyNumberFormat="1" applyFont="1" applyFill="1" applyBorder="1"/>
    <xf numFmtId="3" fontId="2" fillId="2" borderId="15" xfId="2" applyNumberFormat="1" applyFont="1" applyFill="1" applyBorder="1"/>
    <xf numFmtId="3" fontId="2" fillId="2" borderId="38" xfId="2" applyNumberFormat="1" applyFont="1" applyFill="1" applyBorder="1"/>
    <xf numFmtId="1" fontId="4" fillId="2" borderId="28" xfId="2" applyNumberFormat="1" applyFont="1" applyFill="1" applyBorder="1"/>
    <xf numFmtId="1" fontId="4" fillId="2" borderId="9" xfId="2" applyNumberFormat="1" applyFont="1" applyFill="1" applyBorder="1"/>
    <xf numFmtId="1" fontId="4" fillId="2" borderId="45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9" fontId="2" fillId="2" borderId="36" xfId="6" applyFont="1" applyFill="1" applyBorder="1" applyAlignment="1">
      <alignment horizontal="right"/>
    </xf>
    <xf numFmtId="9" fontId="2" fillId="2" borderId="4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center" vertical="center"/>
    </xf>
    <xf numFmtId="3" fontId="1" fillId="2" borderId="48" xfId="2" applyNumberFormat="1" applyFont="1" applyFill="1" applyBorder="1" applyAlignment="1">
      <alignment horizontal="center" vertical="center"/>
    </xf>
    <xf numFmtId="3" fontId="1" fillId="2" borderId="49" xfId="2" applyNumberFormat="1" applyFont="1" applyFill="1" applyBorder="1" applyAlignment="1">
      <alignment horizontal="center" vertical="center"/>
    </xf>
    <xf numFmtId="3" fontId="2" fillId="2" borderId="46" xfId="2" applyNumberFormat="1" applyFont="1" applyFill="1" applyBorder="1" applyAlignment="1">
      <alignment horizontal="center" vertical="center"/>
    </xf>
    <xf numFmtId="3" fontId="2" fillId="2" borderId="47" xfId="2" applyNumberFormat="1" applyFont="1" applyFill="1" applyBorder="1" applyAlignment="1">
      <alignment horizontal="center" vertical="center"/>
    </xf>
    <xf numFmtId="3" fontId="2" fillId="2" borderId="45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5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1" fontId="4" fillId="2" borderId="45" xfId="1" applyNumberFormat="1" applyFont="1" applyFill="1" applyBorder="1"/>
    <xf numFmtId="9" fontId="2" fillId="2" borderId="26" xfId="6" applyFont="1" applyFill="1" applyBorder="1" applyAlignment="1">
      <alignment horizontal="right"/>
    </xf>
    <xf numFmtId="9" fontId="2" fillId="2" borderId="28" xfId="6" applyFont="1" applyFill="1" applyBorder="1" applyAlignment="1">
      <alignment horizontal="right"/>
    </xf>
    <xf numFmtId="3" fontId="1" fillId="2" borderId="32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1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6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32" xfId="2" applyNumberFormat="1" applyFont="1" applyFill="1" applyBorder="1" applyAlignment="1">
      <alignment horizontal="right"/>
    </xf>
    <xf numFmtId="3" fontId="1" fillId="2" borderId="50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9" fontId="1" fillId="2" borderId="26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1" xfId="2" applyNumberFormat="1" applyFont="1" applyFill="1" applyBorder="1" applyAlignment="1">
      <alignment horizontal="center"/>
    </xf>
    <xf numFmtId="3" fontId="2" fillId="2" borderId="28" xfId="6" applyNumberFormat="1" applyFont="1" applyFill="1" applyBorder="1"/>
    <xf numFmtId="3" fontId="2" fillId="2" borderId="9" xfId="6" applyNumberFormat="1" applyFont="1" applyFill="1" applyBorder="1"/>
    <xf numFmtId="1" fontId="4" fillId="2" borderId="33" xfId="2" applyNumberFormat="1" applyFont="1" applyFill="1" applyBorder="1"/>
    <xf numFmtId="3" fontId="2" fillId="2" borderId="5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60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1" xfId="7" applyFont="1" applyFill="1" applyBorder="1" applyAlignment="1">
      <alignment horizontal="center" vertical="center"/>
    </xf>
    <xf numFmtId="0" fontId="4" fillId="0" borderId="62" xfId="7" applyFont="1" applyBorder="1" applyAlignment="1">
      <alignment horizontal="center" vertical="center"/>
    </xf>
    <xf numFmtId="0" fontId="4" fillId="9" borderId="63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5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4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66" xfId="7" applyNumberFormat="1" applyFont="1" applyFill="1" applyBorder="1" applyAlignment="1">
      <alignment horizontal="right" vertical="center"/>
    </xf>
    <xf numFmtId="0" fontId="1" fillId="0" borderId="67" xfId="7" applyFont="1" applyFill="1" applyBorder="1" applyAlignment="1">
      <alignment horizontal="right" vertical="center"/>
    </xf>
    <xf numFmtId="0" fontId="4" fillId="9" borderId="68" xfId="7" applyFont="1" applyFill="1" applyBorder="1" applyAlignment="1">
      <alignment horizontal="right" vertical="center"/>
    </xf>
    <xf numFmtId="0" fontId="4" fillId="0" borderId="62" xfId="7" applyFont="1" applyBorder="1" applyAlignment="1">
      <alignment horizontal="center" vertical="center" wrapText="1"/>
    </xf>
    <xf numFmtId="0" fontId="4" fillId="4" borderId="62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5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4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0" fontId="1" fillId="2" borderId="0" xfId="1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3" fontId="1" fillId="4" borderId="32" xfId="2" applyNumberFormat="1" applyFont="1" applyFill="1" applyBorder="1" applyAlignment="1">
      <alignment horizontal="right"/>
    </xf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0" fontId="1" fillId="2" borderId="0" xfId="1" applyFont="1" applyFill="1" applyBorder="1"/>
    <xf numFmtId="0" fontId="1" fillId="4" borderId="0" xfId="1" applyFont="1" applyFill="1" applyBorder="1"/>
    <xf numFmtId="3" fontId="1" fillId="2" borderId="19" xfId="2" applyNumberFormat="1" applyFont="1" applyFill="1" applyBorder="1" applyAlignment="1">
      <alignment horizontal="right"/>
    </xf>
    <xf numFmtId="0" fontId="1" fillId="2" borderId="0" xfId="1" applyFont="1" applyFill="1" applyBorder="1"/>
    <xf numFmtId="0" fontId="18" fillId="2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9" fontId="18" fillId="4" borderId="0" xfId="6" applyFont="1" applyFill="1" applyBorder="1"/>
    <xf numFmtId="17" fontId="20" fillId="4" borderId="0" xfId="1" applyNumberFormat="1" applyFont="1" applyFill="1" applyBorder="1"/>
    <xf numFmtId="0" fontId="18" fillId="4" borderId="0" xfId="1" applyFont="1" applyFill="1" applyBorder="1" applyAlignment="1"/>
    <xf numFmtId="0" fontId="1" fillId="9" borderId="30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1" fillId="9" borderId="29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37" xfId="1" applyFont="1" applyFill="1" applyBorder="1" applyAlignment="1">
      <alignment horizontal="center" vertical="top" wrapText="1"/>
    </xf>
    <xf numFmtId="0" fontId="1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8" fillId="2" borderId="0" xfId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1" fillId="2" borderId="56" xfId="1" applyNumberFormat="1" applyFont="1" applyFill="1" applyBorder="1" applyAlignment="1">
      <alignment horizontal="center"/>
    </xf>
    <xf numFmtId="3" fontId="1" fillId="2" borderId="57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30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49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3" fontId="2" fillId="2" borderId="33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9" fontId="2" fillId="2" borderId="33" xfId="6" applyFont="1" applyFill="1" applyBorder="1" applyAlignment="1">
      <alignment horizontal="center"/>
    </xf>
    <xf numFmtId="9" fontId="2" fillId="2" borderId="38" xfId="6" applyFont="1" applyFill="1" applyBorder="1" applyAlignment="1">
      <alignment horizontal="center"/>
    </xf>
    <xf numFmtId="0" fontId="18" fillId="4" borderId="0" xfId="1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69" xfId="7" applyFont="1" applyFill="1" applyBorder="1" applyAlignment="1">
      <alignment horizontal="center"/>
    </xf>
    <xf numFmtId="0" fontId="22" fillId="8" borderId="70" xfId="7" applyFont="1" applyFill="1" applyBorder="1" applyAlignment="1">
      <alignment horizontal="center"/>
    </xf>
    <xf numFmtId="0" fontId="22" fillId="8" borderId="71" xfId="7" applyFont="1" applyFill="1" applyBorder="1" applyAlignment="1">
      <alignment horizontal="center"/>
    </xf>
    <xf numFmtId="0" fontId="1" fillId="4" borderId="0" xfId="9" applyFill="1"/>
    <xf numFmtId="0" fontId="23" fillId="6" borderId="0" xfId="9" applyFont="1" applyFill="1" applyAlignment="1"/>
    <xf numFmtId="0" fontId="22" fillId="8" borderId="72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 vertical="center"/>
    </xf>
    <xf numFmtId="0" fontId="22" fillId="8" borderId="74" xfId="7" applyFont="1" applyFill="1" applyBorder="1" applyAlignment="1">
      <alignment horizontal="center" vertical="center"/>
    </xf>
    <xf numFmtId="0" fontId="18" fillId="5" borderId="0" xfId="9" applyFont="1" applyFill="1"/>
    <xf numFmtId="0" fontId="1" fillId="8" borderId="0" xfId="9" applyFill="1"/>
    <xf numFmtId="17" fontId="20" fillId="8" borderId="75" xfId="7" applyNumberFormat="1" applyFont="1" applyFill="1" applyBorder="1" applyAlignment="1">
      <alignment horizontal="right" vertical="center"/>
    </xf>
    <xf numFmtId="0" fontId="1" fillId="0" borderId="36" xfId="7" applyFont="1" applyFill="1" applyBorder="1" applyAlignment="1">
      <alignment horizontal="right" vertical="center"/>
    </xf>
    <xf numFmtId="0" fontId="4" fillId="9" borderId="76" xfId="7" applyFont="1" applyFill="1" applyBorder="1" applyAlignment="1">
      <alignment horizontal="right" vertic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18104880778257"/>
                  <c:y val="2.30303941015006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4,498.384  números asignados
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634384970406"/>
                  <c:y val="-3.010739115625813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51,501.616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'2-PTFN'!$B$59:$B$60</c:f>
              <c:numCache>
                <c:formatCode>#,##0</c:formatCode>
                <c:ptCount val="2"/>
                <c:pt idx="0">
                  <c:v>4498384</c:v>
                </c:pt>
                <c:pt idx="1">
                  <c:v>51501616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2.525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2.997.475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'2-PTFN'!$D$65:$D$66</c:f>
              <c:numCache>
                <c:formatCode>#,##0</c:formatCode>
                <c:ptCount val="2"/>
                <c:pt idx="0" formatCode="General">
                  <c:v>2525</c:v>
                </c:pt>
                <c:pt idx="1">
                  <c:v>2997475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247 números asignados
 24,6 %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723  números libres
75,4 %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'2-PTFN'!$E$68:$E$69</c:f>
              <c:numCache>
                <c:formatCode>#,##0</c:formatCode>
                <c:ptCount val="2"/>
                <c:pt idx="0">
                  <c:v>247</c:v>
                </c:pt>
                <c:pt idx="1">
                  <c:v>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(CA)'!$B$49:$G$49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(CA)'!$A$51:$A$64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</c:numCache>
            </c:numRef>
          </c:cat>
          <c:val>
            <c:numRef>
              <c:f>'4-Fijo (CA)'!$I$51:$I$64</c:f>
              <c:numCache>
                <c:formatCode>#,##0</c:formatCode>
                <c:ptCount val="14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3361578</c:v>
                </c:pt>
                <c:pt idx="12">
                  <c:v>2477102</c:v>
                </c:pt>
                <c:pt idx="13">
                  <c:v>2478341</c:v>
                </c:pt>
              </c:numCache>
            </c:numRef>
          </c:val>
        </c:ser>
        <c:ser>
          <c:idx val="3"/>
          <c:order val="2"/>
          <c:tx>
            <c:strRef>
              <c:f>'4-Fijo (CA)'!$B$30:$G$30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(CA)'!$A$51:$A$64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</c:numCache>
            </c:numRef>
          </c:cat>
          <c:val>
            <c:numRef>
              <c:f>'4-Fijo (CA)'!$I$32:$I$45</c:f>
              <c:numCache>
                <c:formatCode>#,##0</c:formatCode>
                <c:ptCount val="14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4474284</c:v>
                </c:pt>
                <c:pt idx="12">
                  <c:v>4498384</c:v>
                </c:pt>
                <c:pt idx="13">
                  <c:v>4513260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90144"/>
        <c:axId val="202650608"/>
      </c:barChart>
      <c:lineChart>
        <c:grouping val="standard"/>
        <c:varyColors val="0"/>
        <c:ser>
          <c:idx val="2"/>
          <c:order val="1"/>
          <c:tx>
            <c:strRef>
              <c:f>'4-Fijo (CA)'!$B$67:$G$67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(CA)'!$A$69:$A$82</c:f>
              <c:numCache>
                <c:formatCode>0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</c:numCache>
            </c:numRef>
          </c:cat>
          <c:val>
            <c:numRef>
              <c:f>'4-Fijo (CA)'!$I$69:$I$82</c:f>
              <c:numCache>
                <c:formatCode>#,##0</c:formatCode>
                <c:ptCount val="14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2478938</c:v>
                </c:pt>
                <c:pt idx="12">
                  <c:v>2451330</c:v>
                </c:pt>
                <c:pt idx="13">
                  <c:v>2448502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90144"/>
        <c:axId val="202650608"/>
      </c:lineChart>
      <c:catAx>
        <c:axId val="2040901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02650608"/>
        <c:crosses val="autoZero"/>
        <c:auto val="1"/>
        <c:lblAlgn val="ctr"/>
        <c:lblOffset val="100"/>
        <c:tickLblSkip val="1"/>
        <c:noMultiLvlLbl val="0"/>
      </c:catAx>
      <c:valAx>
        <c:axId val="202650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4090144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321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332996240"/>
        <c:axId val="332999040"/>
      </c:barChart>
      <c:catAx>
        <c:axId val="33299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32999040"/>
        <c:crosses val="autoZero"/>
        <c:auto val="1"/>
        <c:lblAlgn val="ctr"/>
        <c:lblOffset val="100"/>
        <c:noMultiLvlLbl val="0"/>
      </c:catAx>
      <c:valAx>
        <c:axId val="332999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32996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'5-RI'!$D$30:$D$40</c:f>
              <c:numCache>
                <c:formatCode>#,##0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  <c:pt idx="10">
                  <c:v>2079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'5-RI'!$E$30:$E$40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'5-RI'!$F$30:$F$40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'5-RI'!$G$30:$G$40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'5-RI'!$H$30:$H$40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'5-RI'!$I$30:$I$40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'5-RI'!$J$30:$J$40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'5-RI'!$C$30:$C$40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feb-15</c:v>
                </c:pt>
              </c:strCache>
            </c:strRef>
          </c:cat>
          <c:val>
            <c:numRef>
              <c:f>'5-RI'!$K$30:$K$40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07856"/>
        <c:axId val="267608416"/>
      </c:barChart>
      <c:catAx>
        <c:axId val="26760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7608416"/>
        <c:crosses val="autoZero"/>
        <c:auto val="1"/>
        <c:lblAlgn val="ctr"/>
        <c:lblOffset val="100"/>
        <c:noMultiLvlLbl val="0"/>
      </c:catAx>
      <c:valAx>
        <c:axId val="26760841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7607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95250</xdr:rowOff>
    </xdr:from>
    <xdr:to>
      <xdr:col>3</xdr:col>
      <xdr:colOff>1203600</xdr:colOff>
      <xdr:row>8</xdr:row>
      <xdr:rowOff>35919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174</xdr:row>
      <xdr:rowOff>85725</xdr:rowOff>
    </xdr:from>
    <xdr:to>
      <xdr:col>9</xdr:col>
      <xdr:colOff>581025</xdr:colOff>
      <xdr:row>179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89845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1171575</xdr:colOff>
      <xdr:row>31</xdr:row>
      <xdr:rowOff>38100</xdr:rowOff>
    </xdr:from>
    <xdr:to>
      <xdr:col>3</xdr:col>
      <xdr:colOff>310092</xdr:colOff>
      <xdr:row>32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47625</xdr:colOff>
      <xdr:row>2</xdr:row>
      <xdr:rowOff>152400</xdr:rowOff>
    </xdr:from>
    <xdr:to>
      <xdr:col>4</xdr:col>
      <xdr:colOff>813075</xdr:colOff>
      <xdr:row>7</xdr:row>
      <xdr:rowOff>93069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50</xdr:row>
      <xdr:rowOff>0</xdr:rowOff>
    </xdr:from>
    <xdr:to>
      <xdr:col>7</xdr:col>
      <xdr:colOff>595842</xdr:colOff>
      <xdr:row>51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914400</xdr:colOff>
      <xdr:row>2</xdr:row>
      <xdr:rowOff>161925</xdr:rowOff>
    </xdr:from>
    <xdr:to>
      <xdr:col>11</xdr:col>
      <xdr:colOff>3450</xdr:colOff>
      <xdr:row>7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90</xdr:row>
      <xdr:rowOff>19050</xdr:rowOff>
    </xdr:from>
    <xdr:to>
      <xdr:col>5</xdr:col>
      <xdr:colOff>986367</xdr:colOff>
      <xdr:row>91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247650</xdr:colOff>
      <xdr:row>3</xdr:row>
      <xdr:rowOff>28575</xdr:rowOff>
    </xdr:from>
    <xdr:to>
      <xdr:col>8</xdr:col>
      <xdr:colOff>1032150</xdr:colOff>
      <xdr:row>7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42</xdr:row>
      <xdr:rowOff>66675</xdr:rowOff>
    </xdr:from>
    <xdr:to>
      <xdr:col>8</xdr:col>
      <xdr:colOff>205317</xdr:colOff>
      <xdr:row>44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7239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85725</xdr:rowOff>
    </xdr:from>
    <xdr:to>
      <xdr:col>14</xdr:col>
      <xdr:colOff>3450</xdr:colOff>
      <xdr:row>8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572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161925</xdr:rowOff>
    </xdr:from>
    <xdr:to>
      <xdr:col>14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ENERO 2015  54 %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1.%20Enero_2015/171-recurso_numerico_fijo_ptfn_dgp_lr_ene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Protegidos/2015/01.%20ENERO_2015/171-recurso_numerico_fijo_ptfn_dgp_lr_ene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>
            <v>41640</v>
          </cell>
          <cell r="G24">
            <v>275</v>
          </cell>
          <cell r="H24">
            <v>3</v>
          </cell>
        </row>
        <row r="28">
          <cell r="D28" t="str">
            <v>CNT  E.P.</v>
          </cell>
          <cell r="E28" t="str">
            <v>ETAPA E.P</v>
          </cell>
          <cell r="F28" t="str">
            <v>LINKOTEL S.A.</v>
          </cell>
          <cell r="G28" t="str">
            <v>SETEL S.A.</v>
          </cell>
          <cell r="H28" t="str">
            <v>LEVEL 3 
ECUADOR LVLT S.A.</v>
          </cell>
          <cell r="I28" t="str">
            <v>GRUPO
 CORIPAR S.A.</v>
          </cell>
          <cell r="J28" t="str">
            <v>CONECEL S.A.</v>
          </cell>
          <cell r="K28" t="str">
            <v>OTECEL S.A.</v>
          </cell>
        </row>
        <row r="29">
          <cell r="C29" t="str">
            <v>AÑO 2005</v>
          </cell>
          <cell r="D29">
            <v>1162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</v>
          </cell>
          <cell r="K29">
            <v>9</v>
          </cell>
        </row>
        <row r="30">
          <cell r="C30" t="str">
            <v>AÑO 2006</v>
          </cell>
          <cell r="D30">
            <v>1382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3</v>
          </cell>
        </row>
        <row r="31">
          <cell r="C31" t="str">
            <v>AÑO 2007</v>
          </cell>
          <cell r="D31">
            <v>1405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5</v>
          </cell>
        </row>
        <row r="32">
          <cell r="C32" t="str">
            <v>AÑO 2008</v>
          </cell>
          <cell r="D32">
            <v>1920</v>
          </cell>
          <cell r="E32">
            <v>0</v>
          </cell>
          <cell r="F32">
            <v>2</v>
          </cell>
          <cell r="G32">
            <v>0</v>
          </cell>
          <cell r="H32">
            <v>10</v>
          </cell>
          <cell r="I32">
            <v>0</v>
          </cell>
          <cell r="J32">
            <v>0</v>
          </cell>
          <cell r="K32">
            <v>18</v>
          </cell>
        </row>
        <row r="33">
          <cell r="C33" t="str">
            <v>AÑO 2009</v>
          </cell>
          <cell r="D33">
            <v>1822</v>
          </cell>
          <cell r="E33">
            <v>0</v>
          </cell>
          <cell r="F33">
            <v>2</v>
          </cell>
          <cell r="G33">
            <v>2</v>
          </cell>
          <cell r="H33">
            <v>10</v>
          </cell>
          <cell r="I33">
            <v>0</v>
          </cell>
          <cell r="J33">
            <v>0</v>
          </cell>
          <cell r="K33">
            <v>22</v>
          </cell>
        </row>
        <row r="34">
          <cell r="C34" t="str">
            <v>AÑO 2010</v>
          </cell>
          <cell r="D34">
            <v>1816</v>
          </cell>
          <cell r="E34">
            <v>3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23</v>
          </cell>
        </row>
        <row r="35">
          <cell r="C35" t="str">
            <v>AÑO 2011</v>
          </cell>
          <cell r="D35">
            <v>1699</v>
          </cell>
          <cell r="E35">
            <v>8</v>
          </cell>
          <cell r="F35">
            <v>2</v>
          </cell>
          <cell r="G35">
            <v>63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C36" t="str">
            <v>AÑO 2012</v>
          </cell>
          <cell r="D36">
            <v>1792</v>
          </cell>
          <cell r="E36">
            <v>11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3</v>
          </cell>
          <cell r="K36">
            <v>23</v>
          </cell>
        </row>
        <row r="37">
          <cell r="C37" t="str">
            <v>AÑO 2013</v>
          </cell>
          <cell r="D37">
            <v>1937</v>
          </cell>
          <cell r="E37">
            <v>20</v>
          </cell>
          <cell r="F37">
            <v>2</v>
          </cell>
          <cell r="G37">
            <v>65</v>
          </cell>
          <cell r="H37">
            <v>0</v>
          </cell>
          <cell r="I37">
            <v>1</v>
          </cell>
          <cell r="J37">
            <v>3</v>
          </cell>
          <cell r="K37">
            <v>24</v>
          </cell>
        </row>
        <row r="38">
          <cell r="C38">
            <v>41640</v>
          </cell>
          <cell r="D38">
            <v>1946</v>
          </cell>
          <cell r="E38">
            <v>21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/>
      <sheetData sheetId="1"/>
      <sheetData sheetId="2"/>
      <sheetData sheetId="3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 t="str">
            <v>AÑO 2014</v>
          </cell>
          <cell r="G24">
            <v>314</v>
          </cell>
          <cell r="H24">
            <v>3</v>
          </cell>
        </row>
        <row r="28">
          <cell r="D28" t="str">
            <v>CNT  E.P.</v>
          </cell>
          <cell r="E28" t="str">
            <v>ETAPA E.P</v>
          </cell>
          <cell r="F28" t="str">
            <v>LINKOTEL S.A.</v>
          </cell>
          <cell r="G28" t="str">
            <v>SETEL S.A.</v>
          </cell>
          <cell r="H28" t="str">
            <v>LEVEL 3 
ECUADOR LVLT S.A.</v>
          </cell>
          <cell r="I28" t="str">
            <v>GRUPO
 CORIPAR S.A.</v>
          </cell>
          <cell r="J28" t="str">
            <v>CONECEL S.A.</v>
          </cell>
          <cell r="K28" t="str">
            <v>OTECEL S.A.</v>
          </cell>
        </row>
        <row r="29">
          <cell r="C29" t="str">
            <v>AÑO 2005</v>
          </cell>
          <cell r="D29">
            <v>1162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</v>
          </cell>
          <cell r="K29">
            <v>9</v>
          </cell>
        </row>
        <row r="30">
          <cell r="C30" t="str">
            <v>AÑO 2006</v>
          </cell>
          <cell r="D30">
            <v>1382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3</v>
          </cell>
        </row>
        <row r="31">
          <cell r="C31" t="str">
            <v>AÑO 2007</v>
          </cell>
          <cell r="D31">
            <v>1405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5</v>
          </cell>
        </row>
        <row r="32">
          <cell r="C32" t="str">
            <v>AÑO 2008</v>
          </cell>
          <cell r="D32">
            <v>1920</v>
          </cell>
          <cell r="E32">
            <v>0</v>
          </cell>
          <cell r="F32">
            <v>2</v>
          </cell>
          <cell r="G32">
            <v>0</v>
          </cell>
          <cell r="H32">
            <v>10</v>
          </cell>
          <cell r="I32">
            <v>0</v>
          </cell>
          <cell r="J32">
            <v>0</v>
          </cell>
          <cell r="K32">
            <v>18</v>
          </cell>
        </row>
        <row r="33">
          <cell r="C33" t="str">
            <v>AÑO 2009</v>
          </cell>
          <cell r="D33">
            <v>1822</v>
          </cell>
          <cell r="E33">
            <v>0</v>
          </cell>
          <cell r="F33">
            <v>2</v>
          </cell>
          <cell r="G33">
            <v>2</v>
          </cell>
          <cell r="H33">
            <v>10</v>
          </cell>
          <cell r="I33">
            <v>0</v>
          </cell>
          <cell r="J33">
            <v>0</v>
          </cell>
          <cell r="K33">
            <v>22</v>
          </cell>
        </row>
        <row r="34">
          <cell r="C34" t="str">
            <v>AÑO 2010</v>
          </cell>
          <cell r="D34">
            <v>1816</v>
          </cell>
          <cell r="E34">
            <v>3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23</v>
          </cell>
        </row>
        <row r="35">
          <cell r="C35" t="str">
            <v>AÑO 2011</v>
          </cell>
          <cell r="D35">
            <v>1699</v>
          </cell>
          <cell r="E35">
            <v>8</v>
          </cell>
          <cell r="F35">
            <v>2</v>
          </cell>
          <cell r="G35">
            <v>63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C36" t="str">
            <v>AÑO 2012</v>
          </cell>
          <cell r="D36">
            <v>1792</v>
          </cell>
          <cell r="E36">
            <v>11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3</v>
          </cell>
          <cell r="K36">
            <v>23</v>
          </cell>
        </row>
        <row r="37">
          <cell r="C37" t="str">
            <v>AÑO 2013</v>
          </cell>
          <cell r="D37">
            <v>1937</v>
          </cell>
          <cell r="E37">
            <v>20</v>
          </cell>
          <cell r="F37">
            <v>2</v>
          </cell>
          <cell r="G37">
            <v>65</v>
          </cell>
          <cell r="H37">
            <v>0</v>
          </cell>
          <cell r="I37">
            <v>1</v>
          </cell>
          <cell r="J37">
            <v>3</v>
          </cell>
          <cell r="K37">
            <v>24</v>
          </cell>
        </row>
        <row r="38">
          <cell r="C38" t="str">
            <v>AÑO 2014</v>
          </cell>
          <cell r="D38">
            <v>2044</v>
          </cell>
          <cell r="E38">
            <v>22</v>
          </cell>
          <cell r="F38">
            <v>2</v>
          </cell>
          <cell r="G38">
            <v>65</v>
          </cell>
          <cell r="H38">
            <v>1</v>
          </cell>
          <cell r="I38">
            <v>1</v>
          </cell>
          <cell r="J38">
            <v>4</v>
          </cell>
          <cell r="K38">
            <v>27</v>
          </cell>
        </row>
        <row r="39">
          <cell r="C39">
            <v>42005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55"/>
      <c r="C1" s="155"/>
      <c r="D1" s="160"/>
    </row>
    <row r="2" spans="1:26" ht="18" x14ac:dyDescent="0.25">
      <c r="B2" s="156" t="s">
        <v>89</v>
      </c>
      <c r="C2" s="155"/>
      <c r="D2" s="155"/>
    </row>
    <row r="3" spans="1:26" x14ac:dyDescent="0.2">
      <c r="B3" s="157" t="s">
        <v>90</v>
      </c>
      <c r="C3" s="155"/>
      <c r="D3" s="155"/>
    </row>
    <row r="4" spans="1:26" x14ac:dyDescent="0.2">
      <c r="B4" s="155"/>
      <c r="C4" s="155"/>
      <c r="D4" s="155"/>
    </row>
    <row r="5" spans="1:26" x14ac:dyDescent="0.2">
      <c r="B5" s="155"/>
      <c r="C5" s="155"/>
      <c r="D5" s="155"/>
    </row>
    <row r="6" spans="1:26" x14ac:dyDescent="0.2">
      <c r="B6" s="155"/>
      <c r="C6" s="155"/>
      <c r="D6" s="155"/>
    </row>
    <row r="7" spans="1:26" x14ac:dyDescent="0.2">
      <c r="B7" s="155"/>
      <c r="C7" s="155"/>
      <c r="D7" s="155"/>
    </row>
    <row r="8" spans="1:26" x14ac:dyDescent="0.2">
      <c r="B8" s="158" t="s">
        <v>104</v>
      </c>
      <c r="C8" s="158"/>
      <c r="D8" s="155"/>
    </row>
    <row r="9" spans="1:26" x14ac:dyDescent="0.2">
      <c r="B9" s="155"/>
      <c r="C9" s="155"/>
      <c r="D9" s="155"/>
    </row>
    <row r="10" spans="1:26" x14ac:dyDescent="0.2">
      <c r="B10" s="155"/>
      <c r="C10" s="155"/>
      <c r="D10" s="155"/>
    </row>
    <row r="11" spans="1:26" s="23" customFormat="1" x14ac:dyDescent="0.2">
      <c r="A11" s="22"/>
      <c r="B11" s="159"/>
      <c r="C11" s="159"/>
      <c r="D11" s="15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54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53</v>
      </c>
      <c r="D24" s="23"/>
    </row>
    <row r="25" spans="2:4" ht="25.5" customHeight="1" x14ac:dyDescent="0.2">
      <c r="B25" s="23"/>
      <c r="C25" s="30" t="s">
        <v>74</v>
      </c>
      <c r="D25" s="23"/>
    </row>
    <row r="26" spans="2:4" ht="15" customHeight="1" x14ac:dyDescent="0.2">
      <c r="C26" s="30" t="s">
        <v>75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7"/>
  <sheetViews>
    <sheetView zoomScaleNormal="100" workbookViewId="0">
      <selection activeCell="D15" sqref="D15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61"/>
      <c r="B1" s="161"/>
      <c r="C1" s="162"/>
      <c r="D1" s="161"/>
      <c r="E1" s="174"/>
    </row>
    <row r="2" spans="1:21" ht="18" x14ac:dyDescent="0.25">
      <c r="A2" s="156" t="s">
        <v>89</v>
      </c>
      <c r="B2" s="161"/>
      <c r="C2" s="162"/>
      <c r="D2" s="161"/>
      <c r="E2" s="161"/>
    </row>
    <row r="3" spans="1:21" ht="14.25" x14ac:dyDescent="0.2">
      <c r="A3" s="157" t="s">
        <v>91</v>
      </c>
      <c r="B3" s="161"/>
      <c r="C3" s="162"/>
      <c r="D3" s="161"/>
      <c r="E3" s="161"/>
    </row>
    <row r="4" spans="1:21" ht="14.25" x14ac:dyDescent="0.2">
      <c r="A4" s="155"/>
      <c r="B4" s="161"/>
      <c r="C4" s="162"/>
      <c r="D4" s="161"/>
      <c r="E4" s="161"/>
    </row>
    <row r="5" spans="1:21" ht="14.25" x14ac:dyDescent="0.2">
      <c r="A5" s="155"/>
      <c r="B5" s="161"/>
      <c r="C5" s="162"/>
      <c r="D5" s="161"/>
      <c r="E5" s="161"/>
    </row>
    <row r="6" spans="1:21" ht="14.25" x14ac:dyDescent="0.2">
      <c r="A6" s="155"/>
      <c r="B6" s="161"/>
      <c r="C6" s="163"/>
      <c r="D6" s="161"/>
      <c r="E6" s="161"/>
    </row>
    <row r="7" spans="1:21" ht="14.25" x14ac:dyDescent="0.2">
      <c r="A7" s="155"/>
      <c r="B7" s="161"/>
      <c r="C7" s="162"/>
      <c r="D7" s="161"/>
      <c r="E7" s="161"/>
    </row>
    <row r="8" spans="1:21" x14ac:dyDescent="0.2">
      <c r="A8" s="158" t="str">
        <f>Inicio!B8</f>
        <v xml:space="preserve">      Fecha de publicación: febrero de 2015</v>
      </c>
      <c r="B8" s="161"/>
      <c r="C8" s="162"/>
      <c r="D8" s="161"/>
      <c r="E8" s="161"/>
    </row>
    <row r="9" spans="1:21" x14ac:dyDescent="0.2">
      <c r="A9" s="161"/>
      <c r="B9" s="161"/>
      <c r="C9" s="162"/>
      <c r="D9" s="161"/>
      <c r="E9" s="161"/>
    </row>
    <row r="10" spans="1:21" x14ac:dyDescent="0.2">
      <c r="A10" s="161"/>
      <c r="B10" s="161"/>
      <c r="C10" s="162"/>
      <c r="D10" s="161"/>
      <c r="E10" s="161"/>
    </row>
    <row r="11" spans="1:21" ht="13.5" thickBot="1" x14ac:dyDescent="0.25">
      <c r="A11" s="164"/>
      <c r="B11" s="164"/>
      <c r="C11" s="165"/>
      <c r="D11" s="164"/>
      <c r="E11" s="164"/>
    </row>
    <row r="12" spans="1:21" s="21" customFormat="1" ht="27" thickTop="1" thickBot="1" x14ac:dyDescent="0.25">
      <c r="A12" s="166" t="s">
        <v>12</v>
      </c>
      <c r="B12" s="270" t="s">
        <v>51</v>
      </c>
      <c r="C12" s="271"/>
      <c r="D12" s="167" t="s">
        <v>52</v>
      </c>
      <c r="E12" s="168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69" t="s">
        <v>7</v>
      </c>
      <c r="B13" s="144" t="s">
        <v>85</v>
      </c>
      <c r="C13" s="45">
        <f>8000000*7</f>
        <v>56000000</v>
      </c>
      <c r="D13" s="46">
        <f>+'3-Fijo'!K26</f>
        <v>4498384</v>
      </c>
      <c r="E13" s="47">
        <f>+D13/C13</f>
        <v>8.0328285714285713E-2</v>
      </c>
      <c r="F13" s="57"/>
      <c r="G13" s="54"/>
    </row>
    <row r="14" spans="1:21" ht="25.5" x14ac:dyDescent="0.2">
      <c r="A14" s="170" t="s">
        <v>8</v>
      </c>
      <c r="B14" s="31" t="s">
        <v>9</v>
      </c>
      <c r="C14" s="48">
        <f>3*1000000</f>
        <v>3000000</v>
      </c>
      <c r="D14" s="60">
        <f>+'5-RI'!I25+'5-RI'!L40</f>
        <v>2525</v>
      </c>
      <c r="E14" s="36">
        <f>+D14/C14</f>
        <v>8.4166666666666667E-4</v>
      </c>
      <c r="F14" s="57"/>
      <c r="G14" s="54"/>
    </row>
    <row r="15" spans="1:21" ht="25.5" customHeight="1" x14ac:dyDescent="0.2">
      <c r="A15" s="267" t="s">
        <v>11</v>
      </c>
      <c r="B15" s="32" t="s">
        <v>10</v>
      </c>
      <c r="C15" s="33">
        <f>SUM(C16:C25)</f>
        <v>970</v>
      </c>
      <c r="D15" s="60">
        <f>SUM(D16:D25)</f>
        <v>247</v>
      </c>
      <c r="E15" s="36">
        <f>+D15/C15</f>
        <v>0.25463917525773194</v>
      </c>
      <c r="F15" s="57"/>
      <c r="G15" s="59"/>
    </row>
    <row r="16" spans="1:21" x14ac:dyDescent="0.2">
      <c r="A16" s="268"/>
      <c r="B16" s="146" t="s">
        <v>88</v>
      </c>
      <c r="C16" s="48">
        <v>97</v>
      </c>
      <c r="D16" s="49">
        <v>35</v>
      </c>
      <c r="E16" s="36">
        <f>+D16/C16</f>
        <v>0.36082474226804123</v>
      </c>
      <c r="F16" s="53"/>
      <c r="G16" s="53"/>
    </row>
    <row r="17" spans="1:7" x14ac:dyDescent="0.2">
      <c r="A17" s="268"/>
      <c r="B17" s="34" t="s">
        <v>4</v>
      </c>
      <c r="C17" s="48">
        <v>97</v>
      </c>
      <c r="D17" s="49">
        <v>41</v>
      </c>
      <c r="E17" s="36">
        <f t="shared" ref="E17:E25" si="0">+D17/C17</f>
        <v>0.42268041237113402</v>
      </c>
      <c r="G17" s="54"/>
    </row>
    <row r="18" spans="1:7" ht="13.5" customHeight="1" x14ac:dyDescent="0.2">
      <c r="A18" s="268"/>
      <c r="B18" s="34" t="s">
        <v>62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7" x14ac:dyDescent="0.2">
      <c r="A19" s="268"/>
      <c r="B19" s="34" t="s">
        <v>25</v>
      </c>
      <c r="C19" s="48">
        <v>97</v>
      </c>
      <c r="D19" s="49">
        <v>18</v>
      </c>
      <c r="E19" s="36">
        <f t="shared" si="0"/>
        <v>0.18556701030927836</v>
      </c>
      <c r="G19" s="54"/>
    </row>
    <row r="20" spans="1:7" x14ac:dyDescent="0.2">
      <c r="A20" s="268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7" x14ac:dyDescent="0.2">
      <c r="A21" s="268"/>
      <c r="B21" s="34" t="s">
        <v>27</v>
      </c>
      <c r="C21" s="48">
        <v>97</v>
      </c>
      <c r="D21" s="49">
        <v>24</v>
      </c>
      <c r="E21" s="36">
        <f t="shared" si="0"/>
        <v>0.24742268041237114</v>
      </c>
      <c r="G21" s="117" t="s">
        <v>58</v>
      </c>
    </row>
    <row r="22" spans="1:7" x14ac:dyDescent="0.2">
      <c r="A22" s="268"/>
      <c r="B22" s="146" t="s">
        <v>86</v>
      </c>
      <c r="C22" s="48">
        <v>97</v>
      </c>
      <c r="D22" s="49">
        <v>16</v>
      </c>
      <c r="E22" s="36">
        <f t="shared" si="0"/>
        <v>0.16494845360824742</v>
      </c>
      <c r="G22" s="54"/>
    </row>
    <row r="23" spans="1:7" x14ac:dyDescent="0.2">
      <c r="A23" s="268"/>
      <c r="B23" s="34" t="s">
        <v>28</v>
      </c>
      <c r="C23" s="48">
        <v>97</v>
      </c>
      <c r="D23" s="49">
        <v>22</v>
      </c>
      <c r="E23" s="36">
        <f t="shared" si="0"/>
        <v>0.22680412371134021</v>
      </c>
      <c r="G23" s="54"/>
    </row>
    <row r="24" spans="1:7" x14ac:dyDescent="0.2">
      <c r="A24" s="268"/>
      <c r="B24" s="34" t="s">
        <v>29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7" ht="13.5" thickBot="1" x14ac:dyDescent="0.25">
      <c r="A25" s="269"/>
      <c r="B25" s="35" t="s">
        <v>60</v>
      </c>
      <c r="C25" s="50">
        <v>97</v>
      </c>
      <c r="D25" s="51">
        <v>26</v>
      </c>
      <c r="E25" s="52">
        <f t="shared" si="0"/>
        <v>0.26804123711340205</v>
      </c>
      <c r="G25" s="54"/>
    </row>
    <row r="26" spans="1:7" ht="13.5" thickTop="1" x14ac:dyDescent="0.2">
      <c r="D26" s="17"/>
    </row>
    <row r="27" spans="1:7" x14ac:dyDescent="0.2">
      <c r="A27" s="171" t="s">
        <v>48</v>
      </c>
    </row>
    <row r="28" spans="1:7" ht="4.5" customHeight="1" x14ac:dyDescent="0.2">
      <c r="A28" s="172"/>
    </row>
    <row r="29" spans="1:7" x14ac:dyDescent="0.2">
      <c r="A29" s="172" t="s">
        <v>49</v>
      </c>
      <c r="E29" s="18"/>
    </row>
    <row r="30" spans="1:7" x14ac:dyDescent="0.2">
      <c r="A30" s="173"/>
    </row>
    <row r="35" spans="1:8" x14ac:dyDescent="0.2">
      <c r="A35" s="199"/>
      <c r="B35" s="199"/>
      <c r="C35" s="200"/>
      <c r="D35" s="199"/>
      <c r="E35" s="199"/>
      <c r="F35" s="201"/>
    </row>
    <row r="36" spans="1:8" x14ac:dyDescent="0.2">
      <c r="A36" s="199"/>
      <c r="B36" s="199"/>
      <c r="C36" s="200"/>
      <c r="D36" s="199"/>
      <c r="E36" s="199"/>
      <c r="F36" s="201"/>
    </row>
    <row r="37" spans="1:8" x14ac:dyDescent="0.2">
      <c r="A37" s="199"/>
      <c r="B37" s="199"/>
      <c r="C37" s="200"/>
      <c r="D37" s="199"/>
      <c r="E37" s="199"/>
      <c r="F37" s="201"/>
    </row>
    <row r="38" spans="1:8" x14ac:dyDescent="0.2">
      <c r="A38" s="199"/>
      <c r="B38" s="199"/>
      <c r="C38" s="200"/>
      <c r="D38" s="199"/>
      <c r="E38" s="199"/>
      <c r="F38" s="201"/>
    </row>
    <row r="39" spans="1:8" x14ac:dyDescent="0.2">
      <c r="A39" s="199"/>
      <c r="B39" s="199"/>
      <c r="C39" s="200"/>
      <c r="D39" s="199"/>
      <c r="E39" s="199"/>
      <c r="F39" s="201"/>
    </row>
    <row r="40" spans="1:8" x14ac:dyDescent="0.2">
      <c r="A40" s="199"/>
      <c r="B40" s="199"/>
      <c r="C40" s="200"/>
      <c r="D40" s="199"/>
      <c r="E40" s="199"/>
      <c r="F40" s="201"/>
    </row>
    <row r="41" spans="1:8" x14ac:dyDescent="0.2">
      <c r="A41" s="199"/>
      <c r="B41" s="199"/>
      <c r="C41" s="200"/>
      <c r="D41" s="199"/>
      <c r="E41" s="199"/>
      <c r="F41" s="201"/>
    </row>
    <row r="42" spans="1:8" x14ac:dyDescent="0.2">
      <c r="A42" s="199"/>
      <c r="B42" s="199"/>
      <c r="C42" s="200"/>
      <c r="D42" s="199"/>
      <c r="E42" s="199"/>
      <c r="F42" s="201"/>
    </row>
    <row r="43" spans="1:8" x14ac:dyDescent="0.2">
      <c r="A43" s="199"/>
      <c r="B43" s="199"/>
      <c r="C43" s="200"/>
      <c r="D43" s="199"/>
      <c r="E43" s="199"/>
      <c r="F43" s="201"/>
    </row>
    <row r="44" spans="1:8" x14ac:dyDescent="0.2">
      <c r="A44" s="199"/>
      <c r="B44" s="199"/>
      <c r="C44" s="200"/>
      <c r="D44" s="199"/>
      <c r="E44" s="199"/>
      <c r="F44" s="201"/>
    </row>
    <row r="45" spans="1:8" x14ac:dyDescent="0.2">
      <c r="A45" s="199"/>
      <c r="B45" s="199"/>
      <c r="C45" s="200"/>
      <c r="D45" s="199"/>
      <c r="E45" s="199"/>
      <c r="F45" s="201"/>
    </row>
    <row r="46" spans="1:8" x14ac:dyDescent="0.2">
      <c r="A46" s="199"/>
      <c r="B46" s="199"/>
      <c r="C46" s="200"/>
      <c r="D46" s="199"/>
      <c r="E46" s="199"/>
      <c r="F46" s="201"/>
    </row>
    <row r="47" spans="1:8" x14ac:dyDescent="0.2">
      <c r="A47" s="199"/>
      <c r="B47" s="199"/>
      <c r="C47" s="200"/>
      <c r="D47" s="199"/>
      <c r="E47" s="199"/>
      <c r="F47" s="201"/>
    </row>
    <row r="48" spans="1:8" x14ac:dyDescent="0.2">
      <c r="A48" s="199"/>
      <c r="B48" s="199"/>
      <c r="C48" s="200"/>
      <c r="D48" s="199"/>
      <c r="E48" s="199"/>
      <c r="F48" s="201"/>
      <c r="G48" s="69"/>
      <c r="H48" s="69"/>
    </row>
    <row r="49" spans="1:8" x14ac:dyDescent="0.2">
      <c r="A49" s="199"/>
      <c r="B49" s="199"/>
      <c r="C49" s="200"/>
      <c r="D49" s="199"/>
      <c r="E49" s="199"/>
      <c r="F49" s="201"/>
      <c r="G49" s="69"/>
      <c r="H49" s="69"/>
    </row>
    <row r="50" spans="1:8" x14ac:dyDescent="0.2">
      <c r="A50" s="199"/>
      <c r="B50" s="199"/>
      <c r="C50" s="200"/>
      <c r="D50" s="199"/>
      <c r="E50" s="199"/>
      <c r="F50" s="201"/>
      <c r="G50" s="69"/>
      <c r="H50" s="69"/>
    </row>
    <row r="51" spans="1:8" x14ac:dyDescent="0.2">
      <c r="A51" s="199"/>
      <c r="B51" s="199"/>
      <c r="C51" s="200"/>
      <c r="D51" s="199"/>
      <c r="E51" s="199"/>
      <c r="F51" s="201"/>
      <c r="G51" s="69"/>
      <c r="H51" s="69"/>
    </row>
    <row r="52" spans="1:8" ht="13.5" customHeight="1" x14ac:dyDescent="0.2">
      <c r="A52" s="199"/>
      <c r="B52" s="199"/>
      <c r="C52" s="200"/>
      <c r="D52" s="199"/>
      <c r="E52" s="199"/>
      <c r="F52" s="201"/>
      <c r="G52" s="69"/>
      <c r="H52" s="69"/>
    </row>
    <row r="53" spans="1:8" x14ac:dyDescent="0.2">
      <c r="A53" s="112"/>
      <c r="B53" s="112"/>
      <c r="C53" s="113"/>
      <c r="D53" s="112"/>
      <c r="E53" s="112"/>
      <c r="F53" s="201"/>
      <c r="G53" s="69"/>
      <c r="H53" s="69"/>
    </row>
    <row r="54" spans="1:8" x14ac:dyDescent="0.2">
      <c r="A54" s="112"/>
      <c r="B54" s="112"/>
      <c r="C54" s="113"/>
      <c r="D54" s="112"/>
      <c r="E54" s="112"/>
      <c r="F54" s="201"/>
      <c r="G54" s="69"/>
      <c r="H54" s="69"/>
    </row>
    <row r="55" spans="1:8" ht="8.25" customHeight="1" x14ac:dyDescent="0.2">
      <c r="A55" s="112"/>
      <c r="B55" s="112"/>
      <c r="C55" s="113"/>
      <c r="D55" s="112"/>
      <c r="E55" s="112"/>
      <c r="F55" s="201"/>
      <c r="G55" s="111"/>
      <c r="H55" s="69"/>
    </row>
    <row r="56" spans="1:8" x14ac:dyDescent="0.2">
      <c r="A56" s="112"/>
      <c r="B56" s="112"/>
      <c r="C56" s="113"/>
      <c r="D56" s="112"/>
      <c r="E56" s="112"/>
      <c r="F56" s="201"/>
      <c r="G56" s="111"/>
      <c r="H56" s="69"/>
    </row>
    <row r="57" spans="1:8" x14ac:dyDescent="0.2">
      <c r="A57" s="112"/>
      <c r="B57" s="112"/>
      <c r="C57" s="113"/>
      <c r="D57" s="112"/>
      <c r="E57" s="112"/>
      <c r="F57" s="201"/>
      <c r="G57" s="111"/>
      <c r="H57" s="69"/>
    </row>
    <row r="58" spans="1:8" x14ac:dyDescent="0.2">
      <c r="A58" s="112" t="s">
        <v>32</v>
      </c>
      <c r="B58" s="113">
        <f>+C13</f>
        <v>56000000</v>
      </c>
      <c r="C58" s="113"/>
      <c r="D58" s="112"/>
      <c r="E58" s="112"/>
      <c r="F58" s="201"/>
      <c r="G58" s="111"/>
      <c r="H58" s="69"/>
    </row>
    <row r="59" spans="1:8" x14ac:dyDescent="0.2">
      <c r="A59" s="112" t="s">
        <v>33</v>
      </c>
      <c r="B59" s="113">
        <f>+D13</f>
        <v>4498384</v>
      </c>
      <c r="C59" s="113"/>
      <c r="D59" s="112"/>
      <c r="E59" s="112"/>
      <c r="F59" s="201"/>
      <c r="G59" s="111"/>
      <c r="H59" s="69"/>
    </row>
    <row r="60" spans="1:8" x14ac:dyDescent="0.2">
      <c r="A60" s="112" t="s">
        <v>34</v>
      </c>
      <c r="B60" s="113">
        <f>+B58-B59</f>
        <v>51501616</v>
      </c>
      <c r="C60" s="113"/>
      <c r="D60" s="112"/>
      <c r="E60" s="112"/>
      <c r="F60" s="201"/>
      <c r="G60" s="111"/>
      <c r="H60" s="69"/>
    </row>
    <row r="61" spans="1:8" x14ac:dyDescent="0.2">
      <c r="A61" s="112" t="s">
        <v>35</v>
      </c>
      <c r="B61" s="112"/>
      <c r="C61" s="113" t="e">
        <f>+#REF!</f>
        <v>#REF!</v>
      </c>
      <c r="D61" s="112"/>
      <c r="E61" s="112"/>
      <c r="F61" s="201"/>
      <c r="G61" s="111"/>
      <c r="H61" s="69"/>
    </row>
    <row r="62" spans="1:8" x14ac:dyDescent="0.2">
      <c r="A62" s="112" t="s">
        <v>36</v>
      </c>
      <c r="B62" s="112"/>
      <c r="C62" s="113" t="e">
        <f>+#REF!</f>
        <v>#REF!</v>
      </c>
      <c r="D62" s="112"/>
      <c r="E62" s="112"/>
      <c r="F62" s="201"/>
      <c r="G62" s="111"/>
      <c r="H62" s="69"/>
    </row>
    <row r="63" spans="1:8" x14ac:dyDescent="0.2">
      <c r="A63" s="112" t="s">
        <v>37</v>
      </c>
      <c r="B63" s="112"/>
      <c r="C63" s="113" t="e">
        <f>+C61-C62</f>
        <v>#REF!</v>
      </c>
      <c r="D63" s="112"/>
      <c r="E63" s="112"/>
      <c r="F63" s="201"/>
      <c r="G63" s="111"/>
      <c r="H63" s="69"/>
    </row>
    <row r="64" spans="1:8" x14ac:dyDescent="0.2">
      <c r="A64" s="112" t="s">
        <v>38</v>
      </c>
      <c r="B64" s="112"/>
      <c r="C64" s="113"/>
      <c r="D64" s="113">
        <f>+C14</f>
        <v>3000000</v>
      </c>
      <c r="E64" s="112"/>
      <c r="F64" s="201"/>
      <c r="G64" s="111"/>
      <c r="H64" s="69"/>
    </row>
    <row r="65" spans="1:8" x14ac:dyDescent="0.2">
      <c r="A65" s="112" t="s">
        <v>39</v>
      </c>
      <c r="B65" s="112"/>
      <c r="C65" s="113"/>
      <c r="D65" s="112">
        <f>+D14</f>
        <v>2525</v>
      </c>
      <c r="E65" s="112"/>
      <c r="F65" s="201"/>
      <c r="G65" s="111"/>
      <c r="H65" s="69"/>
    </row>
    <row r="66" spans="1:8" x14ac:dyDescent="0.2">
      <c r="A66" s="112" t="s">
        <v>40</v>
      </c>
      <c r="B66" s="112"/>
      <c r="C66" s="113"/>
      <c r="D66" s="113">
        <f>+D64-D65</f>
        <v>2997475</v>
      </c>
      <c r="E66" s="112"/>
      <c r="F66" s="201"/>
      <c r="G66" s="111"/>
      <c r="H66" s="69"/>
    </row>
    <row r="67" spans="1:8" x14ac:dyDescent="0.2">
      <c r="A67" s="112" t="s">
        <v>41</v>
      </c>
      <c r="B67" s="112"/>
      <c r="C67" s="113"/>
      <c r="D67" s="112"/>
      <c r="E67" s="113">
        <f>+C15</f>
        <v>970</v>
      </c>
      <c r="F67" s="201"/>
      <c r="G67" s="111"/>
      <c r="H67" s="69"/>
    </row>
    <row r="68" spans="1:8" x14ac:dyDescent="0.2">
      <c r="A68" s="112" t="s">
        <v>42</v>
      </c>
      <c r="B68" s="112"/>
      <c r="C68" s="113"/>
      <c r="D68" s="112"/>
      <c r="E68" s="113">
        <f>+D15</f>
        <v>247</v>
      </c>
      <c r="F68" s="201"/>
      <c r="G68" s="111"/>
      <c r="H68" s="69"/>
    </row>
    <row r="69" spans="1:8" x14ac:dyDescent="0.2">
      <c r="A69" s="112" t="s">
        <v>43</v>
      </c>
      <c r="B69" s="112"/>
      <c r="C69" s="113"/>
      <c r="D69" s="112"/>
      <c r="E69" s="113">
        <f>+E67-E68</f>
        <v>723</v>
      </c>
      <c r="F69" s="201"/>
      <c r="G69" s="111"/>
      <c r="H69" s="69"/>
    </row>
    <row r="70" spans="1:8" x14ac:dyDescent="0.2">
      <c r="A70" s="112"/>
      <c r="B70" s="112"/>
      <c r="C70" s="113"/>
      <c r="D70" s="112"/>
      <c r="E70" s="112"/>
      <c r="F70" s="201"/>
      <c r="G70" s="111"/>
      <c r="H70" s="69"/>
    </row>
    <row r="71" spans="1:8" x14ac:dyDescent="0.2">
      <c r="A71" s="112"/>
      <c r="B71" s="112"/>
      <c r="C71" s="113"/>
      <c r="D71" s="112"/>
      <c r="E71" s="112"/>
      <c r="F71" s="201"/>
      <c r="G71" s="111"/>
      <c r="H71" s="69"/>
    </row>
    <row r="72" spans="1:8" x14ac:dyDescent="0.2">
      <c r="A72" s="112"/>
      <c r="B72" s="112"/>
      <c r="C72" s="113"/>
      <c r="D72" s="112"/>
      <c r="E72" s="112"/>
      <c r="F72" s="111"/>
      <c r="G72" s="111"/>
      <c r="H72" s="69"/>
    </row>
    <row r="73" spans="1:8" x14ac:dyDescent="0.2">
      <c r="A73" s="112"/>
      <c r="B73" s="112"/>
      <c r="C73" s="113"/>
      <c r="D73" s="112"/>
      <c r="E73" s="112"/>
      <c r="F73" s="111"/>
      <c r="G73" s="111"/>
      <c r="H73" s="69"/>
    </row>
    <row r="74" spans="1:8" x14ac:dyDescent="0.2">
      <c r="A74" s="112"/>
      <c r="B74" s="112"/>
      <c r="C74" s="113"/>
      <c r="D74" s="112"/>
      <c r="E74" s="112"/>
      <c r="F74" s="111"/>
      <c r="G74" s="111"/>
      <c r="H74" s="69"/>
    </row>
    <row r="75" spans="1:8" x14ac:dyDescent="0.2">
      <c r="A75" s="67"/>
      <c r="B75" s="67"/>
      <c r="C75" s="68"/>
      <c r="D75" s="67"/>
      <c r="E75" s="67"/>
      <c r="F75" s="69"/>
      <c r="G75" s="69"/>
      <c r="H75" s="69"/>
    </row>
    <row r="76" spans="1:8" x14ac:dyDescent="0.2">
      <c r="A76" s="67"/>
      <c r="B76" s="67"/>
      <c r="C76" s="68"/>
      <c r="D76" s="67"/>
      <c r="E76" s="67"/>
      <c r="F76" s="69"/>
      <c r="G76" s="69"/>
      <c r="H76" s="69"/>
    </row>
    <row r="77" spans="1:8" x14ac:dyDescent="0.2">
      <c r="A77" s="67"/>
      <c r="B77" s="67"/>
      <c r="C77" s="68"/>
      <c r="D77" s="67"/>
      <c r="E77" s="67"/>
      <c r="F77" s="69"/>
      <c r="G77" s="69"/>
      <c r="H77" s="69"/>
    </row>
  </sheetData>
  <mergeCells count="2">
    <mergeCell ref="A15:A25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12"/>
  <sheetViews>
    <sheetView zoomScaleNormal="100" workbookViewId="0">
      <selection activeCell="A8" sqref="A8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1.42578125" style="1" customWidth="1"/>
    <col min="12" max="16384" width="11.42578125" style="1"/>
  </cols>
  <sheetData>
    <row r="1" spans="1:12" x14ac:dyDescent="0.2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82"/>
    </row>
    <row r="2" spans="1:12" ht="18" x14ac:dyDescent="0.25">
      <c r="A2" s="156" t="s">
        <v>89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ht="14.25" x14ac:dyDescent="0.2">
      <c r="A3" s="157" t="s">
        <v>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2" ht="14.25" x14ac:dyDescent="0.2">
      <c r="A4" s="155"/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2" ht="14.25" x14ac:dyDescent="0.2">
      <c r="A5" s="155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2" ht="14.25" x14ac:dyDescent="0.2">
      <c r="A6" s="155"/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2" ht="14.25" x14ac:dyDescent="0.2">
      <c r="A7" s="155"/>
      <c r="B7" s="175"/>
      <c r="C7" s="175"/>
      <c r="D7" s="175"/>
      <c r="E7" s="175"/>
      <c r="F7" s="175"/>
      <c r="G7" s="175"/>
      <c r="H7" s="175"/>
      <c r="I7" s="175"/>
      <c r="J7" s="175"/>
      <c r="K7" s="175"/>
    </row>
    <row r="8" spans="1:12" x14ac:dyDescent="0.2">
      <c r="A8" s="158" t="str">
        <f>Inicio!B8</f>
        <v xml:space="preserve">      Fecha de publicación: febrero de 2015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2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x14ac:dyDescent="0.2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2" ht="13.5" thickBot="1" x14ac:dyDescent="0.25">
      <c r="A11" s="176"/>
      <c r="B11" s="176"/>
      <c r="C11" s="176"/>
      <c r="D11" s="176"/>
      <c r="E11" s="176"/>
      <c r="F11" s="176"/>
      <c r="G11" s="176"/>
      <c r="H11" s="177"/>
      <c r="I11" s="176"/>
      <c r="J11" s="176"/>
      <c r="K11" s="176"/>
    </row>
    <row r="12" spans="1:12" ht="17.25" thickTop="1" thickBot="1" x14ac:dyDescent="0.3">
      <c r="B12" s="286" t="s">
        <v>6</v>
      </c>
      <c r="C12" s="287"/>
      <c r="D12" s="287"/>
      <c r="E12" s="287"/>
      <c r="F12" s="287"/>
      <c r="G12" s="287"/>
      <c r="H12" s="287"/>
      <c r="I12" s="287"/>
      <c r="J12" s="287"/>
      <c r="K12" s="13"/>
      <c r="L12" s="13"/>
    </row>
    <row r="13" spans="1:12" s="4" customFormat="1" ht="54.75" customHeight="1" thickTop="1" thickBot="1" x14ac:dyDescent="0.25">
      <c r="A13" s="8" t="s">
        <v>0</v>
      </c>
      <c r="B13" s="61" t="s">
        <v>79</v>
      </c>
      <c r="C13" s="62" t="s">
        <v>80</v>
      </c>
      <c r="D13" s="63" t="s">
        <v>77</v>
      </c>
      <c r="E13" s="62" t="s">
        <v>78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86</v>
      </c>
      <c r="K13" s="28" t="s">
        <v>3</v>
      </c>
    </row>
    <row r="14" spans="1:12" ht="13.5" thickTop="1" x14ac:dyDescent="0.2">
      <c r="A14" s="40">
        <v>2003</v>
      </c>
      <c r="B14" s="64">
        <v>863523</v>
      </c>
      <c r="C14" s="65">
        <v>946391</v>
      </c>
      <c r="D14" s="65">
        <v>121800</v>
      </c>
      <c r="E14" s="65">
        <v>0</v>
      </c>
      <c r="F14" s="65">
        <v>3100</v>
      </c>
      <c r="G14" s="65">
        <v>15000</v>
      </c>
      <c r="H14" s="65">
        <v>0</v>
      </c>
      <c r="I14" s="65">
        <v>0</v>
      </c>
      <c r="J14" s="65">
        <v>0</v>
      </c>
      <c r="K14" s="66">
        <f t="shared" ref="K14:K27" si="0">SUM(B14:J14)</f>
        <v>1949814</v>
      </c>
    </row>
    <row r="15" spans="1:12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6">
        <f t="shared" si="0"/>
        <v>2066034</v>
      </c>
    </row>
    <row r="16" spans="1:12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6">
        <f t="shared" si="0"/>
        <v>2165510</v>
      </c>
    </row>
    <row r="17" spans="1:13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6">
        <f t="shared" si="0"/>
        <v>2390309</v>
      </c>
    </row>
    <row r="18" spans="1:13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6">
        <f t="shared" si="0"/>
        <v>2544563</v>
      </c>
    </row>
    <row r="19" spans="1:13" x14ac:dyDescent="0.2">
      <c r="A19" s="37">
        <v>2008</v>
      </c>
      <c r="B19" s="288">
        <v>2333334</v>
      </c>
      <c r="C19" s="289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6">
        <f t="shared" si="0"/>
        <v>2776734</v>
      </c>
    </row>
    <row r="20" spans="1:13" x14ac:dyDescent="0.2">
      <c r="A20" s="37">
        <v>2009</v>
      </c>
      <c r="B20" s="288">
        <v>2329068</v>
      </c>
      <c r="C20" s="289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6">
        <f t="shared" si="0"/>
        <v>2803968</v>
      </c>
    </row>
    <row r="21" spans="1:13" x14ac:dyDescent="0.2">
      <c r="A21" s="71">
        <v>2010</v>
      </c>
      <c r="B21" s="292">
        <v>2559276</v>
      </c>
      <c r="C21" s="293"/>
      <c r="D21" s="72">
        <v>218500</v>
      </c>
      <c r="E21" s="72">
        <v>10600</v>
      </c>
      <c r="F21" s="72">
        <v>20800</v>
      </c>
      <c r="G21" s="72">
        <v>139000</v>
      </c>
      <c r="H21" s="72">
        <v>110000</v>
      </c>
      <c r="I21" s="72">
        <v>8200</v>
      </c>
      <c r="J21" s="72">
        <v>10000</v>
      </c>
      <c r="K21" s="66">
        <f t="shared" si="0"/>
        <v>3076376</v>
      </c>
    </row>
    <row r="22" spans="1:13" x14ac:dyDescent="0.2">
      <c r="A22" s="71">
        <v>2011</v>
      </c>
      <c r="B22" s="294">
        <v>3026484</v>
      </c>
      <c r="C22" s="295"/>
      <c r="D22" s="296">
        <v>259800</v>
      </c>
      <c r="E22" s="295"/>
      <c r="F22" s="135">
        <v>20800</v>
      </c>
      <c r="G22" s="135">
        <v>139000</v>
      </c>
      <c r="H22" s="135">
        <v>125000</v>
      </c>
      <c r="I22" s="135">
        <v>8200</v>
      </c>
      <c r="J22" s="135">
        <v>10000</v>
      </c>
      <c r="K22" s="66">
        <f t="shared" si="0"/>
        <v>3589284</v>
      </c>
    </row>
    <row r="23" spans="1:13" ht="13.5" thickBot="1" x14ac:dyDescent="0.25">
      <c r="A23" s="145">
        <v>2012</v>
      </c>
      <c r="B23" s="300">
        <v>3336796</v>
      </c>
      <c r="C23" s="299"/>
      <c r="D23" s="298">
        <v>259800</v>
      </c>
      <c r="E23" s="299"/>
      <c r="F23" s="73">
        <v>20800</v>
      </c>
      <c r="G23" s="73">
        <v>139000</v>
      </c>
      <c r="H23" s="73">
        <v>185000</v>
      </c>
      <c r="I23" s="73">
        <v>8200</v>
      </c>
      <c r="J23" s="73">
        <v>20000</v>
      </c>
      <c r="K23" s="66">
        <f t="shared" si="0"/>
        <v>3969596</v>
      </c>
    </row>
    <row r="24" spans="1:13" ht="14.25" thickTop="1" thickBot="1" x14ac:dyDescent="0.25">
      <c r="A24" s="145">
        <v>2013</v>
      </c>
      <c r="B24" s="297">
        <v>3654996</v>
      </c>
      <c r="C24" s="278"/>
      <c r="D24" s="277">
        <v>264800</v>
      </c>
      <c r="E24" s="278"/>
      <c r="F24" s="154">
        <v>21900</v>
      </c>
      <c r="G24" s="154">
        <v>140000</v>
      </c>
      <c r="H24" s="154">
        <v>190000</v>
      </c>
      <c r="I24" s="154" t="s">
        <v>83</v>
      </c>
      <c r="J24" s="154">
        <v>20000</v>
      </c>
      <c r="K24" s="66">
        <f t="shared" si="0"/>
        <v>4291696</v>
      </c>
    </row>
    <row r="25" spans="1:13" s="212" customFormat="1" ht="14.25" thickTop="1" thickBot="1" x14ac:dyDescent="0.25">
      <c r="A25" s="151">
        <v>2014</v>
      </c>
      <c r="B25" s="279">
        <v>3761584</v>
      </c>
      <c r="C25" s="280"/>
      <c r="D25" s="277">
        <v>284800</v>
      </c>
      <c r="E25" s="278"/>
      <c r="F25" s="154">
        <v>21900</v>
      </c>
      <c r="G25" s="154">
        <v>146000</v>
      </c>
      <c r="H25" s="154">
        <v>250000</v>
      </c>
      <c r="I25" s="154" t="s">
        <v>83</v>
      </c>
      <c r="J25" s="154">
        <v>20000</v>
      </c>
      <c r="K25" s="66">
        <f t="shared" si="0"/>
        <v>4484284</v>
      </c>
    </row>
    <row r="26" spans="1:13" s="212" customFormat="1" ht="14.25" thickTop="1" thickBot="1" x14ac:dyDescent="0.25">
      <c r="A26" s="150">
        <v>42005</v>
      </c>
      <c r="B26" s="275">
        <v>3775684</v>
      </c>
      <c r="C26" s="276"/>
      <c r="D26" s="277">
        <v>284800</v>
      </c>
      <c r="E26" s="278"/>
      <c r="F26" s="154">
        <v>21900</v>
      </c>
      <c r="G26" s="154">
        <v>146000</v>
      </c>
      <c r="H26" s="154">
        <v>250000</v>
      </c>
      <c r="I26" s="154" t="s">
        <v>83</v>
      </c>
      <c r="J26" s="154">
        <v>20000</v>
      </c>
      <c r="K26" s="66">
        <f t="shared" si="0"/>
        <v>4498384</v>
      </c>
    </row>
    <row r="27" spans="1:13" s="212" customFormat="1" ht="14.25" thickTop="1" thickBot="1" x14ac:dyDescent="0.25">
      <c r="A27" s="150">
        <v>42036</v>
      </c>
      <c r="B27" s="275">
        <v>3790560</v>
      </c>
      <c r="C27" s="276"/>
      <c r="D27" s="277">
        <v>284800</v>
      </c>
      <c r="E27" s="278"/>
      <c r="F27" s="154">
        <v>21900</v>
      </c>
      <c r="G27" s="154">
        <v>146000</v>
      </c>
      <c r="H27" s="154">
        <v>250000</v>
      </c>
      <c r="I27" s="154" t="s">
        <v>83</v>
      </c>
      <c r="J27" s="154">
        <v>20000</v>
      </c>
      <c r="K27" s="66">
        <f t="shared" si="0"/>
        <v>4513260</v>
      </c>
    </row>
    <row r="28" spans="1:13" ht="13.5" thickTop="1" x14ac:dyDescent="0.2">
      <c r="A28" s="5"/>
      <c r="B28" s="118"/>
      <c r="C28" s="118"/>
      <c r="D28" s="10"/>
      <c r="E28" s="10"/>
      <c r="F28" s="10"/>
      <c r="G28" s="10"/>
      <c r="H28" s="10"/>
      <c r="I28" s="10"/>
      <c r="J28" s="10"/>
      <c r="K28" s="12"/>
    </row>
    <row r="29" spans="1:13" x14ac:dyDescent="0.2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38"/>
      <c r="L29" s="10"/>
      <c r="M29" s="2"/>
    </row>
    <row r="30" spans="1:13" ht="13.5" thickBot="1" x14ac:dyDescent="0.25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38"/>
      <c r="L30" s="10"/>
      <c r="M30" s="2"/>
    </row>
    <row r="31" spans="1:13" ht="17.25" thickTop="1" thickBot="1" x14ac:dyDescent="0.3">
      <c r="B31" s="290" t="s">
        <v>55</v>
      </c>
      <c r="C31" s="291"/>
      <c r="D31" s="291"/>
      <c r="E31" s="291"/>
      <c r="F31" s="291"/>
      <c r="G31" s="291"/>
      <c r="H31" s="291"/>
      <c r="I31" s="291"/>
      <c r="J31" s="291"/>
      <c r="K31" s="13"/>
      <c r="L31" s="13"/>
    </row>
    <row r="32" spans="1:13" s="4" customFormat="1" ht="45" customHeight="1" thickTop="1" thickBot="1" x14ac:dyDescent="0.25">
      <c r="A32" s="8" t="s">
        <v>0</v>
      </c>
      <c r="B32" s="41" t="s">
        <v>79</v>
      </c>
      <c r="C32" s="9" t="s">
        <v>80</v>
      </c>
      <c r="D32" s="42" t="s">
        <v>77</v>
      </c>
      <c r="E32" s="9" t="s">
        <v>78</v>
      </c>
      <c r="F32" s="42" t="s">
        <v>25</v>
      </c>
      <c r="G32" s="42" t="s">
        <v>26</v>
      </c>
      <c r="H32" s="9" t="s">
        <v>30</v>
      </c>
      <c r="I32" s="9" t="s">
        <v>31</v>
      </c>
      <c r="J32" s="9" t="s">
        <v>86</v>
      </c>
      <c r="K32" s="28" t="s">
        <v>3</v>
      </c>
    </row>
    <row r="33" spans="1:13" ht="13.5" thickTop="1" x14ac:dyDescent="0.2">
      <c r="A33" s="40">
        <v>2003</v>
      </c>
      <c r="B33" s="43">
        <f t="shared" ref="B33:D37" si="1">+B74/B14</f>
        <v>0</v>
      </c>
      <c r="C33" s="15">
        <f t="shared" si="1"/>
        <v>0</v>
      </c>
      <c r="D33" s="15">
        <f t="shared" si="1"/>
        <v>0</v>
      </c>
      <c r="E33" s="178" t="s">
        <v>5</v>
      </c>
      <c r="F33" s="178" t="s">
        <v>5</v>
      </c>
      <c r="G33" s="178" t="s">
        <v>5</v>
      </c>
      <c r="H33" s="178" t="s">
        <v>5</v>
      </c>
      <c r="I33" s="178" t="s">
        <v>5</v>
      </c>
      <c r="J33" s="178" t="s">
        <v>5</v>
      </c>
      <c r="K33" s="121">
        <f t="shared" ref="K33:K43" si="2">+K74/K14</f>
        <v>0</v>
      </c>
    </row>
    <row r="34" spans="1:13" x14ac:dyDescent="0.2">
      <c r="A34" s="37">
        <v>2004</v>
      </c>
      <c r="B34" s="44">
        <f t="shared" si="1"/>
        <v>0.79758204597531224</v>
      </c>
      <c r="C34" s="3">
        <f t="shared" si="1"/>
        <v>0.77157122201392547</v>
      </c>
      <c r="D34" s="3">
        <f t="shared" si="1"/>
        <v>0.81937449228269699</v>
      </c>
      <c r="E34" s="179" t="s">
        <v>5</v>
      </c>
      <c r="F34" s="14">
        <f t="shared" ref="F34:F43" si="3">+F75/F15</f>
        <v>5.9821428571428574E-2</v>
      </c>
      <c r="G34" s="179" t="s">
        <v>5</v>
      </c>
      <c r="H34" s="179" t="s">
        <v>5</v>
      </c>
      <c r="I34" s="179" t="s">
        <v>5</v>
      </c>
      <c r="J34" s="179" t="s">
        <v>5</v>
      </c>
      <c r="K34" s="119">
        <f t="shared" si="2"/>
        <v>0.78036518276078715</v>
      </c>
    </row>
    <row r="35" spans="1:13" x14ac:dyDescent="0.2">
      <c r="A35" s="37">
        <v>2005</v>
      </c>
      <c r="B35" s="44">
        <f t="shared" si="1"/>
        <v>0.80596213528634786</v>
      </c>
      <c r="C35" s="3">
        <f t="shared" si="1"/>
        <v>0.81637914219712404</v>
      </c>
      <c r="D35" s="3">
        <f t="shared" si="1"/>
        <v>0.79782509505703425</v>
      </c>
      <c r="E35" s="179" t="s">
        <v>5</v>
      </c>
      <c r="F35" s="14">
        <f t="shared" si="3"/>
        <v>8.3120567375886523E-2</v>
      </c>
      <c r="G35" s="179" t="s">
        <v>5</v>
      </c>
      <c r="H35" s="179" t="s">
        <v>5</v>
      </c>
      <c r="I35" s="179" t="s">
        <v>5</v>
      </c>
      <c r="J35" s="179" t="s">
        <v>5</v>
      </c>
      <c r="K35" s="119">
        <f t="shared" si="2"/>
        <v>0.7857253025846106</v>
      </c>
    </row>
    <row r="36" spans="1:13" x14ac:dyDescent="0.2">
      <c r="A36" s="37">
        <v>2006</v>
      </c>
      <c r="B36" s="44">
        <f t="shared" si="1"/>
        <v>0.81433856209483901</v>
      </c>
      <c r="C36" s="3">
        <f t="shared" si="1"/>
        <v>0.73050257259890772</v>
      </c>
      <c r="D36" s="3">
        <f t="shared" si="1"/>
        <v>0.80707093821510301</v>
      </c>
      <c r="E36" s="14">
        <f>+E77/E17</f>
        <v>0.83250000000000002</v>
      </c>
      <c r="F36" s="14">
        <f t="shared" si="3"/>
        <v>0.15148936170212765</v>
      </c>
      <c r="G36" s="14">
        <f t="shared" ref="G36:I42" si="4">+G77/G17</f>
        <v>0.10850769230769231</v>
      </c>
      <c r="H36" s="14">
        <f t="shared" si="4"/>
        <v>1.5474999999999999E-2</v>
      </c>
      <c r="I36" s="14">
        <f t="shared" si="4"/>
        <v>0</v>
      </c>
      <c r="J36" s="14"/>
      <c r="K36" s="119">
        <f t="shared" si="2"/>
        <v>0.74267887540899524</v>
      </c>
    </row>
    <row r="37" spans="1:13" x14ac:dyDescent="0.2">
      <c r="A37" s="37">
        <v>2007</v>
      </c>
      <c r="B37" s="44">
        <f t="shared" si="1"/>
        <v>0.81738826088224636</v>
      </c>
      <c r="C37" s="3">
        <f t="shared" si="1"/>
        <v>0.73189491171464238</v>
      </c>
      <c r="D37" s="3">
        <f t="shared" si="1"/>
        <v>0.60841296928327648</v>
      </c>
      <c r="E37" s="14">
        <f>+E78/E18</f>
        <v>0.1119298245614035</v>
      </c>
      <c r="F37" s="14">
        <f t="shared" si="3"/>
        <v>0.2652482269503546</v>
      </c>
      <c r="G37" s="14">
        <f t="shared" si="4"/>
        <v>0.12261607142857144</v>
      </c>
      <c r="H37" s="14">
        <f t="shared" si="4"/>
        <v>2.0799999999999999E-2</v>
      </c>
      <c r="I37" s="14">
        <f t="shared" si="4"/>
        <v>0</v>
      </c>
      <c r="J37" s="14">
        <f t="shared" ref="J37:J43" si="5">+J78/J18</f>
        <v>0</v>
      </c>
      <c r="K37" s="119">
        <f t="shared" si="2"/>
        <v>0.7164766602359619</v>
      </c>
    </row>
    <row r="38" spans="1:13" x14ac:dyDescent="0.2">
      <c r="A38" s="37">
        <v>2008</v>
      </c>
      <c r="B38" s="281">
        <f t="shared" ref="B38:B43" si="6">(+B79+C79)/B19</f>
        <v>0.74159721668650946</v>
      </c>
      <c r="C38" s="282"/>
      <c r="D38" s="3">
        <f t="shared" ref="D38:D43" si="7">+D79/D19</f>
        <v>0.72414905450500555</v>
      </c>
      <c r="E38" s="14">
        <f>+E79/E19</f>
        <v>0.22688172043010751</v>
      </c>
      <c r="F38" s="14">
        <f t="shared" si="3"/>
        <v>0.37709219858156029</v>
      </c>
      <c r="G38" s="14">
        <f t="shared" si="4"/>
        <v>0.30005357142857142</v>
      </c>
      <c r="H38" s="14">
        <f t="shared" si="4"/>
        <v>7.5745454545454546E-2</v>
      </c>
      <c r="I38" s="14">
        <f t="shared" si="4"/>
        <v>0</v>
      </c>
      <c r="J38" s="14">
        <f t="shared" si="5"/>
        <v>0</v>
      </c>
      <c r="K38" s="119">
        <f t="shared" si="2"/>
        <v>0.68784442442092042</v>
      </c>
    </row>
    <row r="39" spans="1:13" x14ac:dyDescent="0.2">
      <c r="A39" s="37">
        <v>2009</v>
      </c>
      <c r="B39" s="281">
        <f t="shared" si="6"/>
        <v>0.77854017143338017</v>
      </c>
      <c r="C39" s="282"/>
      <c r="D39" s="3">
        <f t="shared" si="7"/>
        <v>0.74695054945054951</v>
      </c>
      <c r="E39" s="14">
        <f>+E80/E20</f>
        <v>0.25424528301886795</v>
      </c>
      <c r="F39" s="14">
        <f t="shared" si="3"/>
        <v>0.45</v>
      </c>
      <c r="G39" s="14">
        <f t="shared" si="4"/>
        <v>0.27402158273381294</v>
      </c>
      <c r="H39" s="14">
        <f t="shared" si="4"/>
        <v>0.1227</v>
      </c>
      <c r="I39" s="14">
        <f t="shared" si="4"/>
        <v>0</v>
      </c>
      <c r="J39" s="14">
        <f t="shared" si="5"/>
        <v>9.1399999999999995E-2</v>
      </c>
      <c r="K39" s="119">
        <f t="shared" si="2"/>
        <v>0.71727209440335982</v>
      </c>
    </row>
    <row r="40" spans="1:13" x14ac:dyDescent="0.2">
      <c r="A40" s="37">
        <v>2010</v>
      </c>
      <c r="B40" s="301">
        <f t="shared" si="6"/>
        <v>0.72595218335185419</v>
      </c>
      <c r="C40" s="302"/>
      <c r="D40" s="74">
        <f t="shared" si="7"/>
        <v>0.64157437070938217</v>
      </c>
      <c r="E40" s="75">
        <f>+E81/E21</f>
        <v>0.23254716981132076</v>
      </c>
      <c r="F40" s="75">
        <f t="shared" si="3"/>
        <v>0.32783653846153848</v>
      </c>
      <c r="G40" s="75">
        <f t="shared" si="4"/>
        <v>0.29584172661870506</v>
      </c>
      <c r="H40" s="75">
        <f t="shared" si="4"/>
        <v>0.32144545454545453</v>
      </c>
      <c r="I40" s="75">
        <f t="shared" si="4"/>
        <v>0</v>
      </c>
      <c r="J40" s="75">
        <f t="shared" si="5"/>
        <v>0.18779999999999999</v>
      </c>
      <c r="K40" s="120">
        <f t="shared" si="2"/>
        <v>0.67798572086116915</v>
      </c>
    </row>
    <row r="41" spans="1:13" x14ac:dyDescent="0.2">
      <c r="A41" s="71">
        <v>2011</v>
      </c>
      <c r="B41" s="283">
        <f t="shared" si="6"/>
        <v>0.64395681589593734</v>
      </c>
      <c r="C41" s="284"/>
      <c r="D41" s="285">
        <f t="shared" si="7"/>
        <v>0.56033872209391844</v>
      </c>
      <c r="E41" s="284"/>
      <c r="F41" s="136">
        <f t="shared" si="3"/>
        <v>0.41528846153846155</v>
      </c>
      <c r="G41" s="136">
        <f t="shared" si="4"/>
        <v>0.3406043165467626</v>
      </c>
      <c r="H41" s="136">
        <f t="shared" si="4"/>
        <v>0.52148000000000005</v>
      </c>
      <c r="I41" s="136">
        <f t="shared" si="4"/>
        <v>0</v>
      </c>
      <c r="J41" s="136">
        <f t="shared" si="5"/>
        <v>0.24990000000000001</v>
      </c>
      <c r="K41" s="137">
        <f t="shared" si="2"/>
        <v>0.61843225556963455</v>
      </c>
    </row>
    <row r="42" spans="1:13" ht="13.5" thickBot="1" x14ac:dyDescent="0.25">
      <c r="A42" s="151">
        <v>2012</v>
      </c>
      <c r="B42" s="283">
        <f t="shared" si="6"/>
        <v>0.60157288608593396</v>
      </c>
      <c r="C42" s="284"/>
      <c r="D42" s="285">
        <f t="shared" si="7"/>
        <v>0.57899923017705923</v>
      </c>
      <c r="E42" s="284"/>
      <c r="F42" s="136">
        <f t="shared" si="3"/>
        <v>0.32855769230769233</v>
      </c>
      <c r="G42" s="136">
        <f t="shared" si="4"/>
        <v>0.38789208633093525</v>
      </c>
      <c r="H42" s="136">
        <f t="shared" si="4"/>
        <v>0.46134054054054052</v>
      </c>
      <c r="I42" s="136">
        <f t="shared" si="4"/>
        <v>0</v>
      </c>
      <c r="J42" s="136">
        <f t="shared" si="5"/>
        <v>0.16355</v>
      </c>
      <c r="K42" s="137">
        <f t="shared" si="2"/>
        <v>0.58119768359299029</v>
      </c>
    </row>
    <row r="43" spans="1:13" ht="13.5" thickTop="1" x14ac:dyDescent="0.2">
      <c r="A43" s="151">
        <v>2013</v>
      </c>
      <c r="B43" s="306">
        <f t="shared" si="6"/>
        <v>0.56445561089533336</v>
      </c>
      <c r="C43" s="305"/>
      <c r="D43" s="304">
        <f t="shared" si="7"/>
        <v>0.57598564954682785</v>
      </c>
      <c r="E43" s="305"/>
      <c r="F43" s="152">
        <f t="shared" si="3"/>
        <v>0.29095890410958902</v>
      </c>
      <c r="G43" s="152">
        <f>+G84/G24</f>
        <v>0.47155000000000002</v>
      </c>
      <c r="H43" s="152">
        <f>+H84/H24</f>
        <v>0.63793157894736841</v>
      </c>
      <c r="I43" s="202" t="s">
        <v>83</v>
      </c>
      <c r="J43" s="152">
        <f t="shared" si="5"/>
        <v>0.23430000000000001</v>
      </c>
      <c r="K43" s="153">
        <f t="shared" si="2"/>
        <v>0.56245502943358527</v>
      </c>
    </row>
    <row r="44" spans="1:13" s="212" customFormat="1" x14ac:dyDescent="0.2">
      <c r="A44" s="151">
        <v>2014</v>
      </c>
      <c r="B44" s="281">
        <f>(+B96+C96)/B25</f>
        <v>0.55796122059217601</v>
      </c>
      <c r="C44" s="282"/>
      <c r="D44" s="281">
        <f>(+D96+E96)/D25</f>
        <v>0.53532654494382026</v>
      </c>
      <c r="E44" s="282"/>
      <c r="F44" s="14">
        <f t="shared" ref="F44:H46" si="8">+F96/F25</f>
        <v>0.31045662100456622</v>
      </c>
      <c r="G44" s="14">
        <f t="shared" si="8"/>
        <v>0.51980821917808218</v>
      </c>
      <c r="H44" s="14">
        <f t="shared" si="8"/>
        <v>0.55542800000000003</v>
      </c>
      <c r="I44" s="203" t="s">
        <v>83</v>
      </c>
      <c r="J44" s="14">
        <f t="shared" ref="J44:K46" si="9">+J96/J25</f>
        <v>0.30554999999999999</v>
      </c>
      <c r="K44" s="14">
        <f t="shared" si="9"/>
        <v>0.55280575449726199</v>
      </c>
    </row>
    <row r="45" spans="1:13" s="212" customFormat="1" x14ac:dyDescent="0.2">
      <c r="A45" s="150">
        <v>42005</v>
      </c>
      <c r="B45" s="281">
        <f>(+B97+C97)/B26</f>
        <v>0.55144392380294538</v>
      </c>
      <c r="C45" s="282"/>
      <c r="D45" s="281">
        <f>(+D97+E97)/D26</f>
        <v>0.53078300561797753</v>
      </c>
      <c r="E45" s="282"/>
      <c r="F45" s="14">
        <f t="shared" si="8"/>
        <v>0.31050228310502281</v>
      </c>
      <c r="G45" s="14">
        <f t="shared" si="8"/>
        <v>0.52182876712328763</v>
      </c>
      <c r="H45" s="14">
        <f t="shared" si="8"/>
        <v>0.54095599999999999</v>
      </c>
      <c r="I45" s="203" t="s">
        <v>83</v>
      </c>
      <c r="J45" s="14">
        <f t="shared" si="9"/>
        <v>0.30990000000000001</v>
      </c>
      <c r="K45" s="14">
        <f t="shared" si="9"/>
        <v>0.54634486517825065</v>
      </c>
    </row>
    <row r="46" spans="1:13" s="212" customFormat="1" x14ac:dyDescent="0.2">
      <c r="A46" s="150">
        <v>42036</v>
      </c>
      <c r="B46" s="281">
        <f>(+B98+C98)/B27</f>
        <v>0.54927978979359249</v>
      </c>
      <c r="C46" s="282"/>
      <c r="D46" s="281">
        <f>(+D98+E98)/D27</f>
        <v>0.53004564606741578</v>
      </c>
      <c r="E46" s="282"/>
      <c r="F46" s="14">
        <f t="shared" si="8"/>
        <v>0.27292237442922374</v>
      </c>
      <c r="G46" s="14">
        <f t="shared" si="8"/>
        <v>0.49565068493150682</v>
      </c>
      <c r="H46" s="14">
        <f t="shared" si="8"/>
        <v>0.524644</v>
      </c>
      <c r="I46" s="203" t="s">
        <v>83</v>
      </c>
      <c r="J46" s="14">
        <f t="shared" si="9"/>
        <v>0.29820000000000002</v>
      </c>
      <c r="K46" s="14">
        <f t="shared" si="9"/>
        <v>0.54251295072741212</v>
      </c>
    </row>
    <row r="47" spans="1:13" s="212" customFormat="1" x14ac:dyDescent="0.2">
      <c r="A47" s="5"/>
      <c r="B47" s="252"/>
      <c r="C47" s="252"/>
      <c r="D47" s="252"/>
      <c r="E47" s="252"/>
      <c r="F47" s="253"/>
      <c r="G47" s="253"/>
      <c r="H47" s="253"/>
      <c r="I47" s="254"/>
      <c r="J47" s="253"/>
      <c r="K47" s="253"/>
    </row>
    <row r="48" spans="1:13" x14ac:dyDescent="0.2">
      <c r="A48" s="58">
        <v>2010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2"/>
    </row>
    <row r="49" spans="1:17" x14ac:dyDescent="0.2">
      <c r="A49" s="180" t="s">
        <v>102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</row>
    <row r="52" spans="1:17" s="116" customFormat="1" x14ac:dyDescent="0.2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</row>
    <row r="53" spans="1:17" s="247" customFormat="1" x14ac:dyDescent="0.2"/>
    <row r="54" spans="1:17" s="248" customFormat="1" x14ac:dyDescent="0.2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</row>
    <row r="55" spans="1:17" s="248" customFormat="1" x14ac:dyDescent="0.2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5"/>
      <c r="O55" s="255"/>
      <c r="P55" s="255"/>
      <c r="Q55" s="255"/>
    </row>
    <row r="56" spans="1:17" s="249" customFormat="1" x14ac:dyDescent="0.2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5"/>
      <c r="O56" s="255"/>
      <c r="P56" s="255"/>
      <c r="Q56" s="255"/>
    </row>
    <row r="57" spans="1:17" s="249" customFormat="1" x14ac:dyDescent="0.2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5"/>
      <c r="O57" s="255"/>
      <c r="P57" s="255"/>
      <c r="Q57" s="255"/>
    </row>
    <row r="58" spans="1:17" s="249" customFormat="1" x14ac:dyDescent="0.2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5"/>
      <c r="O58" s="255"/>
      <c r="P58" s="255"/>
      <c r="Q58" s="255"/>
    </row>
    <row r="59" spans="1:17" s="249" customFormat="1" x14ac:dyDescent="0.2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5"/>
      <c r="O59" s="255"/>
      <c r="P59" s="255"/>
      <c r="Q59" s="255"/>
    </row>
    <row r="60" spans="1:17" s="249" customFormat="1" x14ac:dyDescent="0.2">
      <c r="A60" s="258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5"/>
      <c r="O60" s="255"/>
      <c r="P60" s="255"/>
      <c r="Q60" s="255"/>
    </row>
    <row r="61" spans="1:17" s="249" customFormat="1" x14ac:dyDescent="0.2">
      <c r="A61" s="258"/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5"/>
      <c r="O61" s="255"/>
      <c r="P61" s="255"/>
      <c r="Q61" s="255"/>
    </row>
    <row r="62" spans="1:17" s="249" customFormat="1" x14ac:dyDescent="0.2">
      <c r="A62" s="258"/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5"/>
      <c r="O62" s="255"/>
      <c r="P62" s="255"/>
      <c r="Q62" s="255"/>
    </row>
    <row r="63" spans="1:17" s="249" customFormat="1" x14ac:dyDescent="0.2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5"/>
      <c r="O63" s="255"/>
      <c r="P63" s="255"/>
      <c r="Q63" s="255"/>
    </row>
    <row r="64" spans="1:17" s="249" customFormat="1" x14ac:dyDescent="0.2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5"/>
      <c r="O64" s="255"/>
      <c r="P64" s="255"/>
      <c r="Q64" s="255"/>
    </row>
    <row r="65" spans="1:17" s="249" customFormat="1" x14ac:dyDescent="0.2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5"/>
      <c r="O65" s="255"/>
      <c r="P65" s="255"/>
      <c r="Q65" s="255"/>
    </row>
    <row r="66" spans="1:17" s="249" customFormat="1" x14ac:dyDescent="0.2">
      <c r="A66" s="258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5"/>
      <c r="O66" s="255"/>
      <c r="P66" s="255"/>
      <c r="Q66" s="255"/>
    </row>
    <row r="67" spans="1:17" s="249" customFormat="1" x14ac:dyDescent="0.2">
      <c r="A67" s="258"/>
      <c r="B67" s="258"/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5"/>
      <c r="O67" s="255"/>
      <c r="P67" s="255"/>
      <c r="Q67" s="255"/>
    </row>
    <row r="68" spans="1:17" s="249" customFormat="1" x14ac:dyDescent="0.2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5"/>
      <c r="O68" s="255"/>
      <c r="P68" s="255"/>
      <c r="Q68" s="255"/>
    </row>
    <row r="69" spans="1:17" s="249" customFormat="1" x14ac:dyDescent="0.2">
      <c r="A69" s="259"/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5"/>
      <c r="O69" s="255"/>
      <c r="P69" s="255"/>
      <c r="Q69" s="255"/>
    </row>
    <row r="70" spans="1:17" s="249" customFormat="1" x14ac:dyDescent="0.2">
      <c r="A70" s="259"/>
      <c r="B70" s="259"/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5"/>
      <c r="O70" s="255"/>
      <c r="P70" s="255"/>
      <c r="Q70" s="255"/>
    </row>
    <row r="71" spans="1:17" s="249" customFormat="1" x14ac:dyDescent="0.2">
      <c r="A71" s="259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5"/>
      <c r="O71" s="255"/>
      <c r="P71" s="255"/>
      <c r="Q71" s="255"/>
    </row>
    <row r="72" spans="1:17" s="249" customFormat="1" x14ac:dyDescent="0.2">
      <c r="A72" s="259"/>
      <c r="B72" s="274"/>
      <c r="C72" s="274"/>
      <c r="D72" s="274"/>
      <c r="E72" s="274"/>
      <c r="F72" s="274"/>
      <c r="G72" s="274"/>
      <c r="H72" s="274"/>
      <c r="I72" s="274"/>
      <c r="J72" s="274"/>
      <c r="K72" s="259"/>
      <c r="L72" s="259"/>
      <c r="M72" s="259"/>
      <c r="N72" s="255"/>
      <c r="O72" s="255"/>
      <c r="P72" s="255"/>
      <c r="Q72" s="255"/>
    </row>
    <row r="73" spans="1:17" s="250" customFormat="1" x14ac:dyDescent="0.2">
      <c r="A73" s="198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256"/>
      <c r="O73" s="256"/>
      <c r="P73" s="256"/>
      <c r="Q73" s="256"/>
    </row>
    <row r="74" spans="1:17" s="198" customFormat="1" x14ac:dyDescent="0.2">
      <c r="N74" s="256"/>
      <c r="O74" s="256"/>
      <c r="P74" s="256"/>
      <c r="Q74" s="256"/>
    </row>
    <row r="75" spans="1:17" s="198" customFormat="1" x14ac:dyDescent="0.2">
      <c r="A75" s="260">
        <v>2004</v>
      </c>
      <c r="B75" s="261">
        <v>863239</v>
      </c>
      <c r="C75" s="262">
        <v>647822</v>
      </c>
      <c r="D75" s="261">
        <v>100865</v>
      </c>
      <c r="E75" s="263" t="s">
        <v>5</v>
      </c>
      <c r="F75" s="261">
        <v>335</v>
      </c>
      <c r="G75" s="263" t="s">
        <v>5</v>
      </c>
      <c r="H75" s="263" t="s">
        <v>5</v>
      </c>
      <c r="I75" s="263" t="s">
        <v>5</v>
      </c>
      <c r="J75" s="263" t="s">
        <v>5</v>
      </c>
      <c r="K75" s="262">
        <f t="shared" ref="K75:K98" si="10">SUM(B75:J75)</f>
        <v>1612261</v>
      </c>
      <c r="M75" s="262"/>
      <c r="N75" s="256"/>
      <c r="O75" s="256"/>
      <c r="P75" s="256"/>
      <c r="Q75" s="256"/>
    </row>
    <row r="76" spans="1:17" s="198" customFormat="1" x14ac:dyDescent="0.2">
      <c r="A76" s="260">
        <v>2005</v>
      </c>
      <c r="B76" s="261">
        <v>900624</v>
      </c>
      <c r="C76" s="261">
        <v>694786</v>
      </c>
      <c r="D76" s="261">
        <v>104914</v>
      </c>
      <c r="E76" s="263" t="s">
        <v>5</v>
      </c>
      <c r="F76" s="261">
        <v>1172</v>
      </c>
      <c r="G76" s="263" t="s">
        <v>5</v>
      </c>
      <c r="H76" s="263" t="s">
        <v>5</v>
      </c>
      <c r="I76" s="263" t="s">
        <v>5</v>
      </c>
      <c r="J76" s="263" t="s">
        <v>5</v>
      </c>
      <c r="K76" s="262">
        <f t="shared" si="10"/>
        <v>1701496</v>
      </c>
      <c r="M76" s="262"/>
      <c r="N76" s="256"/>
      <c r="O76" s="256"/>
      <c r="P76" s="256"/>
      <c r="Q76" s="256"/>
    </row>
    <row r="77" spans="1:17" s="198" customFormat="1" x14ac:dyDescent="0.2">
      <c r="A77" s="260">
        <v>2006</v>
      </c>
      <c r="B77" s="261">
        <v>957347</v>
      </c>
      <c r="C77" s="261">
        <v>701937</v>
      </c>
      <c r="D77" s="261">
        <v>105807</v>
      </c>
      <c r="E77" s="261">
        <v>333</v>
      </c>
      <c r="F77" s="261">
        <v>2136</v>
      </c>
      <c r="G77" s="261">
        <v>7053</v>
      </c>
      <c r="H77" s="261">
        <v>619</v>
      </c>
      <c r="I77" s="261">
        <v>0</v>
      </c>
      <c r="J77" s="262">
        <v>0</v>
      </c>
      <c r="K77" s="262">
        <f t="shared" si="10"/>
        <v>1775232</v>
      </c>
      <c r="M77" s="262"/>
      <c r="N77" s="256"/>
      <c r="O77" s="256"/>
      <c r="P77" s="256"/>
      <c r="Q77" s="256"/>
    </row>
    <row r="78" spans="1:17" s="198" customFormat="1" x14ac:dyDescent="0.2">
      <c r="A78" s="260">
        <v>2007</v>
      </c>
      <c r="B78" s="261">
        <v>980870</v>
      </c>
      <c r="C78" s="261">
        <v>716348</v>
      </c>
      <c r="D78" s="261">
        <v>106959</v>
      </c>
      <c r="E78" s="261">
        <v>638</v>
      </c>
      <c r="F78" s="261">
        <v>3740</v>
      </c>
      <c r="G78" s="261">
        <v>13733</v>
      </c>
      <c r="H78" s="261">
        <v>832</v>
      </c>
      <c r="I78" s="261">
        <v>0</v>
      </c>
      <c r="J78" s="262">
        <v>0</v>
      </c>
      <c r="K78" s="262">
        <f t="shared" si="10"/>
        <v>1823120</v>
      </c>
      <c r="M78" s="262"/>
      <c r="N78" s="256"/>
      <c r="O78" s="256"/>
      <c r="P78" s="256"/>
      <c r="Q78" s="256"/>
    </row>
    <row r="79" spans="1:17" s="198" customFormat="1" x14ac:dyDescent="0.2">
      <c r="A79" s="260">
        <v>2008</v>
      </c>
      <c r="B79" s="261">
        <v>1011022</v>
      </c>
      <c r="C79" s="262">
        <v>719372</v>
      </c>
      <c r="D79" s="261">
        <v>130202</v>
      </c>
      <c r="E79" s="261">
        <v>2110</v>
      </c>
      <c r="F79" s="261">
        <v>5317</v>
      </c>
      <c r="G79" s="261">
        <v>33606</v>
      </c>
      <c r="H79" s="261">
        <v>8332</v>
      </c>
      <c r="I79" s="261">
        <v>0</v>
      </c>
      <c r="J79" s="262">
        <v>0</v>
      </c>
      <c r="K79" s="262">
        <f t="shared" si="10"/>
        <v>1909961</v>
      </c>
      <c r="M79" s="262"/>
      <c r="N79" s="256"/>
      <c r="O79" s="256"/>
      <c r="P79" s="256"/>
      <c r="Q79" s="256"/>
    </row>
    <row r="80" spans="1:17" s="198" customFormat="1" x14ac:dyDescent="0.2">
      <c r="A80" s="260">
        <v>2009</v>
      </c>
      <c r="B80" s="273">
        <v>1813273</v>
      </c>
      <c r="C80" s="273"/>
      <c r="D80" s="261">
        <v>135945</v>
      </c>
      <c r="E80" s="261">
        <v>2695</v>
      </c>
      <c r="F80" s="261">
        <v>6795</v>
      </c>
      <c r="G80" s="261">
        <v>38089</v>
      </c>
      <c r="H80" s="261">
        <v>13497</v>
      </c>
      <c r="I80" s="261">
        <v>0</v>
      </c>
      <c r="J80" s="261">
        <v>914</v>
      </c>
      <c r="K80" s="262">
        <f t="shared" si="10"/>
        <v>2011208</v>
      </c>
      <c r="M80" s="262"/>
      <c r="N80" s="256"/>
      <c r="O80" s="256"/>
      <c r="P80" s="256"/>
      <c r="Q80" s="256"/>
    </row>
    <row r="81" spans="1:17" s="198" customFormat="1" x14ac:dyDescent="0.2">
      <c r="A81" s="260">
        <v>2010</v>
      </c>
      <c r="B81" s="273">
        <v>1857912</v>
      </c>
      <c r="C81" s="273"/>
      <c r="D81" s="261">
        <v>140184</v>
      </c>
      <c r="E81" s="261">
        <v>2465</v>
      </c>
      <c r="F81" s="261">
        <v>6819</v>
      </c>
      <c r="G81" s="261">
        <v>41122</v>
      </c>
      <c r="H81" s="261">
        <v>35359</v>
      </c>
      <c r="I81" s="261">
        <v>0</v>
      </c>
      <c r="J81" s="261">
        <v>1878</v>
      </c>
      <c r="K81" s="262">
        <f t="shared" si="10"/>
        <v>2085739</v>
      </c>
      <c r="L81" s="264"/>
      <c r="M81" s="262"/>
      <c r="N81" s="256"/>
      <c r="O81" s="256"/>
      <c r="P81" s="256"/>
      <c r="Q81" s="256"/>
    </row>
    <row r="82" spans="1:17" s="198" customFormat="1" x14ac:dyDescent="0.2">
      <c r="A82" s="260">
        <v>2011</v>
      </c>
      <c r="B82" s="273">
        <v>1948925</v>
      </c>
      <c r="C82" s="273"/>
      <c r="D82" s="261">
        <v>145576</v>
      </c>
      <c r="E82" s="261">
        <v>1562</v>
      </c>
      <c r="F82" s="261">
        <v>8638</v>
      </c>
      <c r="G82" s="261">
        <v>47344</v>
      </c>
      <c r="H82" s="261">
        <v>65185</v>
      </c>
      <c r="I82" s="261">
        <v>0</v>
      </c>
      <c r="J82" s="261">
        <v>2499</v>
      </c>
      <c r="K82" s="262">
        <f t="shared" si="10"/>
        <v>2219729</v>
      </c>
      <c r="L82" s="264"/>
      <c r="M82" s="262"/>
      <c r="N82" s="256"/>
      <c r="O82" s="256"/>
      <c r="P82" s="256"/>
      <c r="Q82" s="256"/>
    </row>
    <row r="83" spans="1:17" s="198" customFormat="1" x14ac:dyDescent="0.2">
      <c r="A83" s="260">
        <v>2012</v>
      </c>
      <c r="B83" s="273">
        <v>2007326</v>
      </c>
      <c r="C83" s="273"/>
      <c r="D83" s="273">
        <v>150424</v>
      </c>
      <c r="E83" s="273"/>
      <c r="F83" s="261">
        <v>6834</v>
      </c>
      <c r="G83" s="261">
        <v>53917</v>
      </c>
      <c r="H83" s="261">
        <v>85348</v>
      </c>
      <c r="I83" s="261">
        <v>0</v>
      </c>
      <c r="J83" s="261">
        <v>3271</v>
      </c>
      <c r="K83" s="262">
        <f t="shared" si="10"/>
        <v>2307120</v>
      </c>
      <c r="L83" s="264"/>
      <c r="M83" s="262"/>
      <c r="N83" s="256"/>
      <c r="O83" s="256"/>
      <c r="P83" s="256"/>
      <c r="Q83" s="256"/>
    </row>
    <row r="84" spans="1:17" s="198" customFormat="1" x14ac:dyDescent="0.2">
      <c r="A84" s="260">
        <v>2013</v>
      </c>
      <c r="B84" s="273">
        <v>2063083</v>
      </c>
      <c r="C84" s="273"/>
      <c r="D84" s="273">
        <v>152521</v>
      </c>
      <c r="E84" s="273"/>
      <c r="F84" s="261">
        <v>6372</v>
      </c>
      <c r="G84" s="261">
        <v>66017</v>
      </c>
      <c r="H84" s="261">
        <v>121207</v>
      </c>
      <c r="I84" s="261">
        <v>0</v>
      </c>
      <c r="J84" s="261">
        <v>4686</v>
      </c>
      <c r="K84" s="262">
        <f t="shared" si="10"/>
        <v>2413886</v>
      </c>
      <c r="L84" s="264"/>
      <c r="M84" s="262"/>
      <c r="N84" s="256"/>
      <c r="O84" s="256"/>
      <c r="P84" s="256"/>
      <c r="Q84" s="256"/>
    </row>
    <row r="85" spans="1:17" s="198" customFormat="1" x14ac:dyDescent="0.2">
      <c r="A85" s="265">
        <v>41640</v>
      </c>
      <c r="B85" s="273">
        <v>2065340</v>
      </c>
      <c r="C85" s="273"/>
      <c r="D85" s="273">
        <v>152324</v>
      </c>
      <c r="E85" s="273"/>
      <c r="F85" s="261">
        <v>6942</v>
      </c>
      <c r="G85" s="261">
        <v>68017</v>
      </c>
      <c r="H85" s="261">
        <v>121504</v>
      </c>
      <c r="I85" s="261">
        <v>0</v>
      </c>
      <c r="J85" s="261">
        <v>4716</v>
      </c>
      <c r="K85" s="262">
        <f t="shared" si="10"/>
        <v>2418843</v>
      </c>
      <c r="L85" s="264"/>
      <c r="M85" s="262"/>
      <c r="N85" s="256"/>
      <c r="O85" s="256"/>
      <c r="P85" s="256"/>
      <c r="Q85" s="256"/>
    </row>
    <row r="86" spans="1:17" s="198" customFormat="1" x14ac:dyDescent="0.2">
      <c r="A86" s="265">
        <v>41671</v>
      </c>
      <c r="B86" s="273">
        <v>2072724</v>
      </c>
      <c r="C86" s="273"/>
      <c r="D86" s="273">
        <v>152391</v>
      </c>
      <c r="E86" s="273"/>
      <c r="F86" s="261">
        <v>6918</v>
      </c>
      <c r="G86" s="261">
        <v>68828</v>
      </c>
      <c r="H86" s="261">
        <v>123507</v>
      </c>
      <c r="I86" s="261">
        <v>0</v>
      </c>
      <c r="J86" s="261">
        <v>4855</v>
      </c>
      <c r="K86" s="262">
        <f t="shared" si="10"/>
        <v>2429223</v>
      </c>
      <c r="L86" s="264"/>
      <c r="M86" s="262"/>
      <c r="N86" s="256"/>
      <c r="O86" s="256"/>
      <c r="P86" s="256"/>
      <c r="Q86" s="256"/>
    </row>
    <row r="87" spans="1:17" s="198" customFormat="1" x14ac:dyDescent="0.2">
      <c r="A87" s="265">
        <v>41699</v>
      </c>
      <c r="B87" s="273">
        <v>2077395</v>
      </c>
      <c r="C87" s="273"/>
      <c r="D87" s="273">
        <v>152735</v>
      </c>
      <c r="E87" s="273"/>
      <c r="F87" s="261">
        <v>6906</v>
      </c>
      <c r="G87" s="261">
        <v>69660</v>
      </c>
      <c r="H87" s="261">
        <v>124728</v>
      </c>
      <c r="I87" s="261">
        <v>0</v>
      </c>
      <c r="J87" s="261">
        <v>4885</v>
      </c>
      <c r="K87" s="262">
        <f t="shared" si="10"/>
        <v>2436309</v>
      </c>
      <c r="L87" s="264"/>
      <c r="M87" s="262"/>
      <c r="N87" s="256"/>
      <c r="O87" s="256"/>
      <c r="P87" s="256"/>
      <c r="Q87" s="256"/>
    </row>
    <row r="88" spans="1:17" s="198" customFormat="1" x14ac:dyDescent="0.2">
      <c r="A88" s="265">
        <v>41730</v>
      </c>
      <c r="B88" s="273">
        <v>2075866</v>
      </c>
      <c r="C88" s="273"/>
      <c r="D88" s="273">
        <v>152692</v>
      </c>
      <c r="E88" s="273"/>
      <c r="F88" s="261">
        <v>6237</v>
      </c>
      <c r="G88" s="261">
        <v>70525</v>
      </c>
      <c r="H88" s="261">
        <v>110744</v>
      </c>
      <c r="I88" s="261">
        <v>0</v>
      </c>
      <c r="J88" s="261">
        <v>4885</v>
      </c>
      <c r="K88" s="262">
        <f t="shared" si="10"/>
        <v>2420949</v>
      </c>
      <c r="L88" s="264"/>
      <c r="M88" s="262"/>
      <c r="N88" s="256"/>
      <c r="O88" s="256"/>
      <c r="P88" s="256"/>
      <c r="Q88" s="256"/>
    </row>
    <row r="89" spans="1:17" s="198" customFormat="1" x14ac:dyDescent="0.2">
      <c r="A89" s="265">
        <v>41760</v>
      </c>
      <c r="B89" s="273">
        <v>2074452</v>
      </c>
      <c r="C89" s="273"/>
      <c r="D89" s="273">
        <v>152775</v>
      </c>
      <c r="E89" s="273"/>
      <c r="F89" s="261">
        <v>6196</v>
      </c>
      <c r="G89" s="261">
        <v>71427</v>
      </c>
      <c r="H89" s="261">
        <v>110991</v>
      </c>
      <c r="I89" s="261">
        <v>0</v>
      </c>
      <c r="J89" s="261">
        <v>5145</v>
      </c>
      <c r="K89" s="262">
        <f t="shared" si="10"/>
        <v>2420986</v>
      </c>
      <c r="L89" s="264"/>
      <c r="M89" s="262"/>
      <c r="N89" s="256"/>
      <c r="O89" s="256"/>
      <c r="P89" s="256"/>
      <c r="Q89" s="256"/>
    </row>
    <row r="90" spans="1:17" s="198" customFormat="1" x14ac:dyDescent="0.2">
      <c r="A90" s="265">
        <v>41791</v>
      </c>
      <c r="B90" s="273">
        <v>2074708</v>
      </c>
      <c r="C90" s="273"/>
      <c r="D90" s="273">
        <v>152838</v>
      </c>
      <c r="E90" s="273"/>
      <c r="F90" s="261">
        <v>6183</v>
      </c>
      <c r="G90" s="261">
        <v>72235</v>
      </c>
      <c r="H90" s="261">
        <v>111869</v>
      </c>
      <c r="I90" s="261">
        <v>0</v>
      </c>
      <c r="J90" s="261">
        <v>5085</v>
      </c>
      <c r="K90" s="262">
        <f t="shared" si="10"/>
        <v>2422918</v>
      </c>
      <c r="L90" s="264"/>
      <c r="M90" s="262"/>
      <c r="N90" s="256"/>
      <c r="O90" s="256"/>
      <c r="P90" s="256"/>
      <c r="Q90" s="256"/>
    </row>
    <row r="91" spans="1:17" s="198" customFormat="1" x14ac:dyDescent="0.2">
      <c r="A91" s="265">
        <v>41821</v>
      </c>
      <c r="B91" s="273">
        <v>2068593</v>
      </c>
      <c r="C91" s="273"/>
      <c r="D91" s="273">
        <v>152838</v>
      </c>
      <c r="E91" s="273"/>
      <c r="F91" s="261">
        <v>6153</v>
      </c>
      <c r="G91" s="261">
        <v>72758</v>
      </c>
      <c r="H91" s="261">
        <v>112591</v>
      </c>
      <c r="I91" s="261">
        <v>0</v>
      </c>
      <c r="J91" s="261">
        <v>5085</v>
      </c>
      <c r="K91" s="262">
        <f t="shared" si="10"/>
        <v>2418018</v>
      </c>
      <c r="L91" s="264"/>
      <c r="M91" s="262"/>
      <c r="N91" s="256"/>
      <c r="O91" s="256"/>
      <c r="P91" s="256"/>
      <c r="Q91" s="256"/>
    </row>
    <row r="92" spans="1:17" s="198" customFormat="1" x14ac:dyDescent="0.2">
      <c r="A92" s="265">
        <v>41852</v>
      </c>
      <c r="B92" s="273">
        <v>2071604</v>
      </c>
      <c r="C92" s="273"/>
      <c r="D92" s="273">
        <v>152926</v>
      </c>
      <c r="E92" s="273"/>
      <c r="F92" s="261">
        <v>6125</v>
      </c>
      <c r="G92" s="261">
        <v>73439</v>
      </c>
      <c r="H92" s="261">
        <v>112744</v>
      </c>
      <c r="I92" s="261">
        <v>0</v>
      </c>
      <c r="J92" s="261">
        <v>4953</v>
      </c>
      <c r="K92" s="262">
        <f t="shared" si="10"/>
        <v>2421791</v>
      </c>
      <c r="N92" s="256"/>
      <c r="O92" s="256"/>
      <c r="P92" s="256"/>
      <c r="Q92" s="256"/>
    </row>
    <row r="93" spans="1:17" s="198" customFormat="1" x14ac:dyDescent="0.2">
      <c r="A93" s="265">
        <v>41883</v>
      </c>
      <c r="B93" s="273">
        <v>2071604</v>
      </c>
      <c r="C93" s="273"/>
      <c r="D93" s="273">
        <v>152926</v>
      </c>
      <c r="E93" s="273"/>
      <c r="F93" s="261">
        <v>6125</v>
      </c>
      <c r="G93" s="261">
        <v>73439</v>
      </c>
      <c r="H93" s="261">
        <v>112744</v>
      </c>
      <c r="I93" s="261">
        <v>0</v>
      </c>
      <c r="J93" s="261">
        <v>4953</v>
      </c>
      <c r="K93" s="262">
        <f t="shared" si="10"/>
        <v>2421791</v>
      </c>
      <c r="N93" s="256"/>
      <c r="O93" s="256"/>
      <c r="P93" s="256"/>
      <c r="Q93" s="256"/>
    </row>
    <row r="94" spans="1:17" s="198" customFormat="1" x14ac:dyDescent="0.2">
      <c r="A94" s="265">
        <v>41913</v>
      </c>
      <c r="B94" s="273">
        <v>2081621</v>
      </c>
      <c r="C94" s="273"/>
      <c r="D94" s="273">
        <v>152795</v>
      </c>
      <c r="E94" s="273"/>
      <c r="F94" s="261">
        <v>6735</v>
      </c>
      <c r="G94" s="261">
        <v>75013</v>
      </c>
      <c r="H94" s="261">
        <v>132233</v>
      </c>
      <c r="I94" s="261">
        <v>0</v>
      </c>
      <c r="J94" s="261">
        <v>5241</v>
      </c>
      <c r="K94" s="262">
        <f t="shared" si="10"/>
        <v>2453638</v>
      </c>
      <c r="N94" s="256"/>
      <c r="O94" s="256"/>
      <c r="P94" s="256"/>
      <c r="Q94" s="256"/>
    </row>
    <row r="95" spans="1:17" s="198" customFormat="1" x14ac:dyDescent="0.2">
      <c r="A95" s="265">
        <v>41944</v>
      </c>
      <c r="B95" s="273">
        <v>2094578</v>
      </c>
      <c r="C95" s="273"/>
      <c r="D95" s="273">
        <v>152822</v>
      </c>
      <c r="E95" s="273"/>
      <c r="F95" s="261">
        <v>6726</v>
      </c>
      <c r="G95" s="261">
        <v>75496</v>
      </c>
      <c r="H95" s="261">
        <v>108395</v>
      </c>
      <c r="I95" s="198">
        <v>0</v>
      </c>
      <c r="J95" s="261">
        <v>5741</v>
      </c>
      <c r="K95" s="262">
        <f t="shared" si="10"/>
        <v>2443758</v>
      </c>
      <c r="N95" s="256"/>
      <c r="O95" s="256"/>
      <c r="P95" s="256"/>
      <c r="Q95" s="256"/>
    </row>
    <row r="96" spans="1:17" s="198" customFormat="1" x14ac:dyDescent="0.2">
      <c r="A96" s="265">
        <v>41974</v>
      </c>
      <c r="B96" s="273">
        <v>2098818</v>
      </c>
      <c r="C96" s="273"/>
      <c r="D96" s="273">
        <v>152461</v>
      </c>
      <c r="E96" s="273"/>
      <c r="F96" s="261">
        <v>6799</v>
      </c>
      <c r="G96" s="261">
        <v>75892</v>
      </c>
      <c r="H96" s="261">
        <v>138857</v>
      </c>
      <c r="I96" s="198">
        <v>0</v>
      </c>
      <c r="J96" s="261">
        <v>6111</v>
      </c>
      <c r="K96" s="262">
        <f t="shared" si="10"/>
        <v>2478938</v>
      </c>
      <c r="N96" s="256"/>
      <c r="O96" s="256"/>
      <c r="P96" s="256"/>
      <c r="Q96" s="256"/>
    </row>
    <row r="97" spans="1:17" s="198" customFormat="1" x14ac:dyDescent="0.2">
      <c r="A97" s="265">
        <v>42005</v>
      </c>
      <c r="B97" s="273">
        <v>2082078</v>
      </c>
      <c r="C97" s="273"/>
      <c r="D97" s="273">
        <v>151167</v>
      </c>
      <c r="E97" s="273"/>
      <c r="F97" s="261">
        <v>6800</v>
      </c>
      <c r="G97" s="261">
        <v>76187</v>
      </c>
      <c r="H97" s="261">
        <v>135239</v>
      </c>
      <c r="I97" s="198">
        <v>0</v>
      </c>
      <c r="J97" s="261">
        <v>6198</v>
      </c>
      <c r="K97" s="262">
        <f t="shared" si="10"/>
        <v>2457669</v>
      </c>
      <c r="N97" s="256"/>
      <c r="O97" s="256"/>
      <c r="P97" s="256"/>
      <c r="Q97" s="256"/>
    </row>
    <row r="98" spans="1:17" s="198" customFormat="1" x14ac:dyDescent="0.2">
      <c r="A98" s="265">
        <v>42036</v>
      </c>
      <c r="B98" s="273">
        <v>2082078</v>
      </c>
      <c r="C98" s="273"/>
      <c r="D98" s="303">
        <v>150957</v>
      </c>
      <c r="E98" s="303"/>
      <c r="F98" s="261">
        <v>5977</v>
      </c>
      <c r="G98" s="261">
        <v>72365</v>
      </c>
      <c r="H98" s="261">
        <v>131161</v>
      </c>
      <c r="I98" s="266"/>
      <c r="J98" s="261">
        <v>5964</v>
      </c>
      <c r="K98" s="262">
        <f t="shared" si="10"/>
        <v>2448502</v>
      </c>
      <c r="N98" s="256"/>
      <c r="O98" s="256"/>
      <c r="P98" s="256"/>
      <c r="Q98" s="256"/>
    </row>
    <row r="99" spans="1:17" s="250" customFormat="1" x14ac:dyDescent="0.2">
      <c r="A99" s="265">
        <v>42064</v>
      </c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256"/>
      <c r="O99" s="256"/>
      <c r="P99" s="256"/>
      <c r="Q99" s="256"/>
    </row>
    <row r="100" spans="1:17" s="249" customFormat="1" x14ac:dyDescent="0.2">
      <c r="A100" s="265">
        <v>42095</v>
      </c>
      <c r="B100" s="259"/>
      <c r="C100" s="259"/>
      <c r="D100" s="259"/>
      <c r="E100" s="259"/>
      <c r="F100" s="259"/>
      <c r="G100" s="259"/>
      <c r="H100" s="259"/>
      <c r="I100" s="259"/>
      <c r="J100" s="259"/>
      <c r="K100" s="259"/>
      <c r="L100" s="259"/>
      <c r="M100" s="259"/>
      <c r="N100" s="255"/>
      <c r="O100" s="255"/>
      <c r="P100" s="255"/>
      <c r="Q100" s="255"/>
    </row>
    <row r="101" spans="1:17" s="249" customFormat="1" x14ac:dyDescent="0.2">
      <c r="A101" s="265">
        <v>42125</v>
      </c>
      <c r="B101" s="259"/>
      <c r="C101" s="259"/>
      <c r="D101" s="259"/>
      <c r="E101" s="259"/>
      <c r="F101" s="259"/>
      <c r="G101" s="259"/>
      <c r="H101" s="259"/>
      <c r="I101" s="259"/>
      <c r="J101" s="259"/>
      <c r="K101" s="259"/>
      <c r="L101" s="259"/>
      <c r="M101" s="259"/>
      <c r="N101" s="255"/>
      <c r="O101" s="255"/>
      <c r="P101" s="255"/>
      <c r="Q101" s="255"/>
    </row>
    <row r="102" spans="1:17" s="249" customFormat="1" x14ac:dyDescent="0.2">
      <c r="A102" s="265">
        <v>42156</v>
      </c>
      <c r="B102" s="259"/>
      <c r="C102" s="259"/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5"/>
      <c r="O102" s="255"/>
      <c r="P102" s="255"/>
      <c r="Q102" s="255"/>
    </row>
    <row r="103" spans="1:17" s="249" customFormat="1" x14ac:dyDescent="0.2">
      <c r="A103" s="265">
        <v>42186</v>
      </c>
      <c r="B103" s="259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5"/>
      <c r="O103" s="255"/>
      <c r="P103" s="255"/>
      <c r="Q103" s="255"/>
    </row>
    <row r="104" spans="1:17" s="249" customFormat="1" x14ac:dyDescent="0.2">
      <c r="A104" s="265">
        <v>42217</v>
      </c>
      <c r="B104" s="259"/>
      <c r="C104" s="259"/>
      <c r="D104" s="259"/>
      <c r="E104" s="259"/>
      <c r="F104" s="259"/>
      <c r="G104" s="259"/>
      <c r="H104" s="259"/>
      <c r="I104" s="259"/>
      <c r="J104" s="259"/>
      <c r="K104" s="259"/>
      <c r="L104" s="259"/>
      <c r="M104" s="259"/>
      <c r="N104" s="255"/>
      <c r="O104" s="255"/>
      <c r="P104" s="255"/>
      <c r="Q104" s="255"/>
    </row>
    <row r="105" spans="1:17" s="249" customFormat="1" x14ac:dyDescent="0.2">
      <c r="A105" s="265">
        <v>42248</v>
      </c>
      <c r="B105" s="259"/>
      <c r="C105" s="259"/>
      <c r="D105" s="259"/>
      <c r="E105" s="259"/>
      <c r="F105" s="259"/>
      <c r="G105" s="259"/>
      <c r="H105" s="259"/>
      <c r="I105" s="259"/>
      <c r="J105" s="259"/>
      <c r="K105" s="259"/>
      <c r="L105" s="259"/>
      <c r="M105" s="259"/>
      <c r="N105" s="255"/>
      <c r="O105" s="255"/>
      <c r="P105" s="255"/>
      <c r="Q105" s="255"/>
    </row>
    <row r="106" spans="1:17" s="249" customFormat="1" x14ac:dyDescent="0.2">
      <c r="A106" s="265">
        <v>42278</v>
      </c>
      <c r="B106" s="259"/>
      <c r="C106" s="259"/>
      <c r="D106" s="259"/>
      <c r="E106" s="259"/>
      <c r="F106" s="259"/>
      <c r="G106" s="259"/>
      <c r="H106" s="259"/>
      <c r="I106" s="259"/>
      <c r="J106" s="259"/>
      <c r="K106" s="259"/>
      <c r="L106" s="259"/>
      <c r="M106" s="259"/>
      <c r="N106" s="255"/>
      <c r="O106" s="255"/>
      <c r="P106" s="255"/>
      <c r="Q106" s="255"/>
    </row>
    <row r="107" spans="1:17" x14ac:dyDescent="0.2">
      <c r="A107" s="265">
        <v>42309</v>
      </c>
      <c r="B107" s="259"/>
      <c r="C107" s="259"/>
      <c r="D107" s="259"/>
      <c r="E107" s="259"/>
      <c r="F107" s="259"/>
      <c r="G107" s="259"/>
      <c r="H107" s="259"/>
      <c r="I107" s="259"/>
      <c r="J107" s="259"/>
      <c r="K107" s="259"/>
      <c r="L107" s="259"/>
      <c r="M107" s="259"/>
      <c r="N107" s="255"/>
      <c r="O107" s="255"/>
      <c r="P107" s="255"/>
      <c r="Q107" s="255"/>
    </row>
    <row r="108" spans="1:17" x14ac:dyDescent="0.2">
      <c r="A108" s="265">
        <v>42339</v>
      </c>
      <c r="B108" s="259"/>
      <c r="C108" s="259"/>
      <c r="D108" s="259"/>
      <c r="E108" s="259"/>
      <c r="F108" s="259"/>
      <c r="G108" s="259"/>
      <c r="H108" s="259"/>
      <c r="I108" s="259"/>
      <c r="J108" s="259"/>
      <c r="K108" s="259"/>
      <c r="L108" s="259"/>
      <c r="M108" s="259"/>
      <c r="N108" s="255"/>
      <c r="O108" s="255"/>
      <c r="P108" s="255"/>
      <c r="Q108" s="255"/>
    </row>
    <row r="109" spans="1:17" x14ac:dyDescent="0.2">
      <c r="A109" s="259"/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5"/>
      <c r="O109" s="255"/>
      <c r="P109" s="255"/>
      <c r="Q109" s="255"/>
    </row>
    <row r="110" spans="1:17" x14ac:dyDescent="0.2">
      <c r="A110" s="259"/>
      <c r="B110" s="259"/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  <c r="M110" s="259"/>
      <c r="N110" s="255"/>
      <c r="O110" s="255"/>
      <c r="P110" s="255"/>
      <c r="Q110" s="255"/>
    </row>
    <row r="111" spans="1:17" x14ac:dyDescent="0.2">
      <c r="A111" s="259"/>
      <c r="B111" s="259"/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255"/>
      <c r="O111" s="255"/>
      <c r="P111" s="255"/>
      <c r="Q111" s="255"/>
    </row>
    <row r="112" spans="1:17" x14ac:dyDescent="0.2">
      <c r="A112" s="255"/>
      <c r="B112" s="255"/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</row>
  </sheetData>
  <mergeCells count="69">
    <mergeCell ref="B98:C98"/>
    <mergeCell ref="D98:E98"/>
    <mergeCell ref="D43:E43"/>
    <mergeCell ref="B43:C43"/>
    <mergeCell ref="B97:C97"/>
    <mergeCell ref="D97:E97"/>
    <mergeCell ref="B82:C82"/>
    <mergeCell ref="B81:C81"/>
    <mergeCell ref="B80:C80"/>
    <mergeCell ref="D85:E85"/>
    <mergeCell ref="B88:C88"/>
    <mergeCell ref="D88:E88"/>
    <mergeCell ref="D89:E89"/>
    <mergeCell ref="B90:C90"/>
    <mergeCell ref="B87:C87"/>
    <mergeCell ref="D87:E87"/>
    <mergeCell ref="D90:E90"/>
    <mergeCell ref="B85:C85"/>
    <mergeCell ref="B96:C96"/>
    <mergeCell ref="B92:C92"/>
    <mergeCell ref="D92:E92"/>
    <mergeCell ref="B93:C93"/>
    <mergeCell ref="B94:C94"/>
    <mergeCell ref="B95:C95"/>
    <mergeCell ref="D93:E93"/>
    <mergeCell ref="D94:E94"/>
    <mergeCell ref="D95:E95"/>
    <mergeCell ref="D96:E96"/>
    <mergeCell ref="B91:C91"/>
    <mergeCell ref="D91:E91"/>
    <mergeCell ref="B89:C89"/>
    <mergeCell ref="B12:J12"/>
    <mergeCell ref="B39:C39"/>
    <mergeCell ref="B20:C20"/>
    <mergeCell ref="B19:C19"/>
    <mergeCell ref="B31:J31"/>
    <mergeCell ref="B38:C38"/>
    <mergeCell ref="B21:C21"/>
    <mergeCell ref="B22:C22"/>
    <mergeCell ref="D22:E22"/>
    <mergeCell ref="B24:C24"/>
    <mergeCell ref="D24:E24"/>
    <mergeCell ref="D23:E23"/>
    <mergeCell ref="D26:E26"/>
    <mergeCell ref="B23:C23"/>
    <mergeCell ref="B26:C26"/>
    <mergeCell ref="B27:C27"/>
    <mergeCell ref="D27:E27"/>
    <mergeCell ref="B25:C25"/>
    <mergeCell ref="D25:E25"/>
    <mergeCell ref="B46:C46"/>
    <mergeCell ref="D46:E46"/>
    <mergeCell ref="B45:C45"/>
    <mergeCell ref="D45:E45"/>
    <mergeCell ref="B42:C42"/>
    <mergeCell ref="D42:E42"/>
    <mergeCell ref="B44:C44"/>
    <mergeCell ref="D44:E44"/>
    <mergeCell ref="D41:E41"/>
    <mergeCell ref="B41:C41"/>
    <mergeCell ref="B40:C40"/>
    <mergeCell ref="A52:K52"/>
    <mergeCell ref="D83:E83"/>
    <mergeCell ref="B83:C83"/>
    <mergeCell ref="D86:E86"/>
    <mergeCell ref="B86:C86"/>
    <mergeCell ref="B72:J72"/>
    <mergeCell ref="B84:C84"/>
    <mergeCell ref="D84:E84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K77:K96 K14:K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zoomScaleNormal="100" workbookViewId="0">
      <selection activeCell="A8" sqref="A8"/>
    </sheetView>
  </sheetViews>
  <sheetFormatPr baseColWidth="10" defaultRowHeight="12.75" x14ac:dyDescent="0.2"/>
  <cols>
    <col min="1" max="1" width="9.85546875" style="76" customWidth="1"/>
    <col min="2" max="9" width="15.7109375" style="76" customWidth="1"/>
    <col min="10" max="16384" width="11.42578125" style="76"/>
  </cols>
  <sheetData>
    <row r="1" spans="1:9" x14ac:dyDescent="0.2">
      <c r="A1" s="183"/>
      <c r="B1" s="183"/>
      <c r="C1" s="183"/>
      <c r="D1" s="183"/>
      <c r="E1" s="183"/>
      <c r="F1" s="183"/>
      <c r="G1" s="183"/>
      <c r="H1" s="183"/>
      <c r="I1" s="191"/>
    </row>
    <row r="2" spans="1:9" ht="18" x14ac:dyDescent="0.25">
      <c r="A2" s="156" t="s">
        <v>89</v>
      </c>
      <c r="B2" s="183"/>
      <c r="C2" s="183"/>
      <c r="D2" s="183"/>
      <c r="E2" s="183"/>
      <c r="F2" s="183"/>
      <c r="G2" s="183"/>
      <c r="H2" s="183"/>
      <c r="I2" s="183"/>
    </row>
    <row r="3" spans="1:9" ht="14.25" x14ac:dyDescent="0.2">
      <c r="A3" s="157" t="s">
        <v>92</v>
      </c>
      <c r="B3" s="183"/>
      <c r="C3" s="183"/>
      <c r="D3" s="183"/>
      <c r="E3" s="183"/>
      <c r="F3" s="183"/>
      <c r="G3" s="183"/>
      <c r="H3" s="183"/>
      <c r="I3" s="183"/>
    </row>
    <row r="4" spans="1:9" ht="14.25" x14ac:dyDescent="0.2">
      <c r="A4" s="155"/>
      <c r="B4" s="183"/>
      <c r="C4" s="183"/>
      <c r="D4" s="183"/>
      <c r="E4" s="183"/>
      <c r="F4" s="183"/>
      <c r="G4" s="183"/>
      <c r="H4" s="183"/>
      <c r="I4" s="183"/>
    </row>
    <row r="5" spans="1:9" ht="14.25" x14ac:dyDescent="0.2">
      <c r="A5" s="155"/>
      <c r="B5" s="183"/>
      <c r="C5" s="183"/>
      <c r="D5" s="183"/>
      <c r="E5" s="183"/>
      <c r="F5" s="183"/>
      <c r="G5" s="183"/>
      <c r="H5" s="183"/>
      <c r="I5" s="183"/>
    </row>
    <row r="6" spans="1:9" ht="14.25" x14ac:dyDescent="0.2">
      <c r="A6" s="155"/>
      <c r="B6" s="183"/>
      <c r="C6" s="183"/>
      <c r="D6" s="183"/>
      <c r="E6" s="183"/>
      <c r="F6" s="183"/>
      <c r="G6" s="183"/>
      <c r="H6" s="183"/>
      <c r="I6" s="183"/>
    </row>
    <row r="7" spans="1:9" ht="14.25" x14ac:dyDescent="0.2">
      <c r="A7" s="155"/>
      <c r="B7" s="183"/>
      <c r="C7" s="183"/>
      <c r="D7" s="183"/>
      <c r="E7" s="183"/>
      <c r="F7" s="183"/>
      <c r="G7" s="183"/>
      <c r="H7" s="183"/>
      <c r="I7" s="183"/>
    </row>
    <row r="8" spans="1:9" x14ac:dyDescent="0.2">
      <c r="A8" s="158" t="str">
        <f>Inicio!B8</f>
        <v xml:space="preserve">      Fecha de publicación: febrero de 2015</v>
      </c>
      <c r="B8" s="183"/>
      <c r="C8" s="183"/>
      <c r="D8" s="183"/>
      <c r="E8" s="183"/>
      <c r="F8" s="183"/>
      <c r="G8" s="183"/>
      <c r="H8" s="183"/>
      <c r="I8" s="183"/>
    </row>
    <row r="9" spans="1:9" x14ac:dyDescent="0.2">
      <c r="A9" s="183"/>
      <c r="B9" s="183"/>
      <c r="C9" s="183"/>
      <c r="D9" s="183"/>
      <c r="E9" s="183"/>
      <c r="F9" s="183"/>
      <c r="G9" s="183"/>
      <c r="H9" s="183"/>
      <c r="I9" s="183"/>
    </row>
    <row r="10" spans="1:9" x14ac:dyDescent="0.2">
      <c r="A10" s="183"/>
      <c r="B10" s="183"/>
      <c r="C10" s="183"/>
      <c r="D10" s="183"/>
      <c r="E10" s="183"/>
      <c r="F10" s="183"/>
      <c r="G10" s="183"/>
      <c r="H10" s="183"/>
      <c r="I10" s="183"/>
    </row>
    <row r="11" spans="1:9" ht="13.5" thickBot="1" x14ac:dyDescent="0.25">
      <c r="A11" s="184"/>
      <c r="B11" s="184"/>
      <c r="C11" s="184"/>
      <c r="D11" s="184"/>
      <c r="E11" s="184"/>
      <c r="F11" s="184"/>
      <c r="G11" s="184"/>
      <c r="H11" s="184"/>
      <c r="I11" s="184"/>
    </row>
    <row r="12" spans="1:9" ht="17.25" thickTop="1" thickBot="1" x14ac:dyDescent="0.3">
      <c r="B12" s="309" t="s">
        <v>63</v>
      </c>
      <c r="C12" s="310"/>
      <c r="D12" s="310"/>
      <c r="E12" s="310"/>
      <c r="F12" s="310"/>
      <c r="G12" s="310"/>
      <c r="H12" s="310"/>
    </row>
    <row r="13" spans="1:9" s="80" customFormat="1" ht="26.25" customHeight="1" thickTop="1" thickBot="1" x14ac:dyDescent="0.25">
      <c r="A13" s="77" t="s">
        <v>0</v>
      </c>
      <c r="B13" s="78" t="s">
        <v>64</v>
      </c>
      <c r="C13" s="78" t="s">
        <v>65</v>
      </c>
      <c r="D13" s="78" t="s">
        <v>66</v>
      </c>
      <c r="E13" s="78" t="s">
        <v>67</v>
      </c>
      <c r="F13" s="78" t="s">
        <v>68</v>
      </c>
      <c r="G13" s="78" t="s">
        <v>69</v>
      </c>
      <c r="H13" s="78" t="s">
        <v>82</v>
      </c>
      <c r="I13" s="79" t="s">
        <v>3</v>
      </c>
    </row>
    <row r="14" spans="1:9" ht="13.5" thickTop="1" x14ac:dyDescent="0.2">
      <c r="A14" s="81">
        <v>2003</v>
      </c>
      <c r="B14" s="82">
        <v>8000000</v>
      </c>
      <c r="C14" s="83">
        <v>8000000</v>
      </c>
      <c r="D14" s="83">
        <v>8000000</v>
      </c>
      <c r="E14" s="83">
        <v>8000000</v>
      </c>
      <c r="F14" s="83">
        <v>8000000</v>
      </c>
      <c r="G14" s="122">
        <v>8000000</v>
      </c>
      <c r="H14" s="122">
        <v>8000000</v>
      </c>
      <c r="I14" s="127">
        <f t="shared" ref="I14:I27" si="0">SUM(B14:H14)</f>
        <v>56000000</v>
      </c>
    </row>
    <row r="15" spans="1:9" x14ac:dyDescent="0.2">
      <c r="A15" s="84">
        <v>2004</v>
      </c>
      <c r="B15" s="82">
        <v>8000000</v>
      </c>
      <c r="C15" s="83">
        <v>8000000</v>
      </c>
      <c r="D15" s="83">
        <v>8000000</v>
      </c>
      <c r="E15" s="83">
        <v>8000000</v>
      </c>
      <c r="F15" s="83">
        <v>8000000</v>
      </c>
      <c r="G15" s="122">
        <v>8000000</v>
      </c>
      <c r="H15" s="122">
        <v>8000000</v>
      </c>
      <c r="I15" s="85">
        <f t="shared" si="0"/>
        <v>56000000</v>
      </c>
    </row>
    <row r="16" spans="1:9" x14ac:dyDescent="0.2">
      <c r="A16" s="84">
        <v>2005</v>
      </c>
      <c r="B16" s="82">
        <v>8000000</v>
      </c>
      <c r="C16" s="83">
        <v>8000000</v>
      </c>
      <c r="D16" s="83">
        <v>8000000</v>
      </c>
      <c r="E16" s="83">
        <v>8000000</v>
      </c>
      <c r="F16" s="83">
        <v>8000000</v>
      </c>
      <c r="G16" s="122">
        <v>8000000</v>
      </c>
      <c r="H16" s="122">
        <v>8000000</v>
      </c>
      <c r="I16" s="85">
        <f t="shared" si="0"/>
        <v>56000000</v>
      </c>
    </row>
    <row r="17" spans="1:9" x14ac:dyDescent="0.2">
      <c r="A17" s="84">
        <v>2006</v>
      </c>
      <c r="B17" s="82">
        <v>8000000</v>
      </c>
      <c r="C17" s="83">
        <v>8000000</v>
      </c>
      <c r="D17" s="83">
        <v>8000000</v>
      </c>
      <c r="E17" s="83">
        <v>8000000</v>
      </c>
      <c r="F17" s="83">
        <v>8000000</v>
      </c>
      <c r="G17" s="122">
        <v>8000000</v>
      </c>
      <c r="H17" s="138" t="s">
        <v>83</v>
      </c>
      <c r="I17" s="85">
        <f t="shared" si="0"/>
        <v>48000000</v>
      </c>
    </row>
    <row r="18" spans="1:9" x14ac:dyDescent="0.2">
      <c r="A18" s="84">
        <v>2007</v>
      </c>
      <c r="B18" s="82">
        <v>8000000</v>
      </c>
      <c r="C18" s="83">
        <v>8000000</v>
      </c>
      <c r="D18" s="83">
        <v>8000000</v>
      </c>
      <c r="E18" s="83">
        <v>8000000</v>
      </c>
      <c r="F18" s="83">
        <v>8000000</v>
      </c>
      <c r="G18" s="122">
        <v>8000000</v>
      </c>
      <c r="H18" s="138" t="s">
        <v>83</v>
      </c>
      <c r="I18" s="85">
        <f t="shared" si="0"/>
        <v>48000000</v>
      </c>
    </row>
    <row r="19" spans="1:9" x14ac:dyDescent="0.2">
      <c r="A19" s="84">
        <v>2008</v>
      </c>
      <c r="B19" s="82">
        <v>8000000</v>
      </c>
      <c r="C19" s="83">
        <v>8000000</v>
      </c>
      <c r="D19" s="83">
        <v>8000000</v>
      </c>
      <c r="E19" s="83">
        <v>8000000</v>
      </c>
      <c r="F19" s="83">
        <v>8000000</v>
      </c>
      <c r="G19" s="122">
        <v>8000000</v>
      </c>
      <c r="H19" s="138" t="s">
        <v>83</v>
      </c>
      <c r="I19" s="85">
        <f t="shared" si="0"/>
        <v>48000000</v>
      </c>
    </row>
    <row r="20" spans="1:9" x14ac:dyDescent="0.2">
      <c r="A20" s="84">
        <v>2009</v>
      </c>
      <c r="B20" s="82">
        <v>8000000</v>
      </c>
      <c r="C20" s="83">
        <v>8000000</v>
      </c>
      <c r="D20" s="83">
        <v>8000000</v>
      </c>
      <c r="E20" s="83">
        <v>8000000</v>
      </c>
      <c r="F20" s="83">
        <v>8000000</v>
      </c>
      <c r="G20" s="122">
        <v>8000000</v>
      </c>
      <c r="H20" s="138" t="s">
        <v>83</v>
      </c>
      <c r="I20" s="85">
        <f t="shared" si="0"/>
        <v>48000000</v>
      </c>
    </row>
    <row r="21" spans="1:9" x14ac:dyDescent="0.2">
      <c r="A21" s="104">
        <v>2010</v>
      </c>
      <c r="B21" s="114">
        <v>7000000</v>
      </c>
      <c r="C21" s="115">
        <v>7000000</v>
      </c>
      <c r="D21" s="115">
        <v>7000000</v>
      </c>
      <c r="E21" s="115">
        <v>7000000</v>
      </c>
      <c r="F21" s="115">
        <v>7000000</v>
      </c>
      <c r="G21" s="123">
        <v>7000000</v>
      </c>
      <c r="H21" s="139" t="s">
        <v>83</v>
      </c>
      <c r="I21" s="85">
        <f t="shared" si="0"/>
        <v>42000000</v>
      </c>
    </row>
    <row r="22" spans="1:9" x14ac:dyDescent="0.2">
      <c r="A22" s="104">
        <v>2011</v>
      </c>
      <c r="B22" s="105">
        <v>7000000</v>
      </c>
      <c r="C22" s="106">
        <v>7000000</v>
      </c>
      <c r="D22" s="106">
        <v>7000000</v>
      </c>
      <c r="E22" s="106">
        <v>7000000</v>
      </c>
      <c r="F22" s="106">
        <v>7000000</v>
      </c>
      <c r="G22" s="125">
        <v>7000000</v>
      </c>
      <c r="H22" s="140" t="s">
        <v>83</v>
      </c>
      <c r="I22" s="143">
        <f t="shared" si="0"/>
        <v>42000000</v>
      </c>
    </row>
    <row r="23" spans="1:9" ht="13.5" thickBot="1" x14ac:dyDescent="0.25">
      <c r="A23" s="104">
        <v>2012</v>
      </c>
      <c r="B23" s="93">
        <v>8000000</v>
      </c>
      <c r="C23" s="94">
        <v>8000000</v>
      </c>
      <c r="D23" s="94">
        <v>8000000</v>
      </c>
      <c r="E23" s="94">
        <v>8000000</v>
      </c>
      <c r="F23" s="94">
        <v>8000000</v>
      </c>
      <c r="G23" s="94">
        <v>8000000</v>
      </c>
      <c r="H23" s="94">
        <v>8000000</v>
      </c>
      <c r="I23" s="128">
        <f t="shared" si="0"/>
        <v>56000000</v>
      </c>
    </row>
    <row r="24" spans="1:9" ht="13.5" thickTop="1" x14ac:dyDescent="0.2">
      <c r="A24" s="104">
        <v>2013</v>
      </c>
      <c r="B24" s="147">
        <v>8000000</v>
      </c>
      <c r="C24" s="148">
        <v>8000000</v>
      </c>
      <c r="D24" s="148">
        <v>8000000</v>
      </c>
      <c r="E24" s="148">
        <v>8000000</v>
      </c>
      <c r="F24" s="148">
        <v>8000000</v>
      </c>
      <c r="G24" s="148">
        <v>8000000</v>
      </c>
      <c r="H24" s="148">
        <v>8000000</v>
      </c>
      <c r="I24" s="127">
        <f t="shared" si="0"/>
        <v>56000000</v>
      </c>
    </row>
    <row r="25" spans="1:9" ht="13.5" thickBot="1" x14ac:dyDescent="0.25">
      <c r="A25" s="104">
        <v>2014</v>
      </c>
      <c r="B25" s="93">
        <v>8000000</v>
      </c>
      <c r="C25" s="94">
        <v>8000000</v>
      </c>
      <c r="D25" s="94">
        <v>8000000</v>
      </c>
      <c r="E25" s="94">
        <v>8000000</v>
      </c>
      <c r="F25" s="94">
        <v>8000000</v>
      </c>
      <c r="G25" s="94">
        <v>8000000</v>
      </c>
      <c r="H25" s="94">
        <v>8000000</v>
      </c>
      <c r="I25" s="128">
        <f>SUM(B25:H25)</f>
        <v>56000000</v>
      </c>
    </row>
    <row r="26" spans="1:9" ht="14.25" thickTop="1" thickBot="1" x14ac:dyDescent="0.25">
      <c r="A26" s="149">
        <v>42005</v>
      </c>
      <c r="B26" s="93">
        <v>8000000</v>
      </c>
      <c r="C26" s="94">
        <v>8000000</v>
      </c>
      <c r="D26" s="94">
        <v>8000000</v>
      </c>
      <c r="E26" s="94">
        <v>8000000</v>
      </c>
      <c r="F26" s="94">
        <v>8000000</v>
      </c>
      <c r="G26" s="94">
        <v>8000000</v>
      </c>
      <c r="H26" s="94">
        <v>8000000</v>
      </c>
      <c r="I26" s="128">
        <f t="shared" si="0"/>
        <v>56000000</v>
      </c>
    </row>
    <row r="27" spans="1:9" ht="14.25" thickTop="1" thickBot="1" x14ac:dyDescent="0.25">
      <c r="A27" s="149">
        <v>42036</v>
      </c>
      <c r="B27" s="93">
        <v>8000000</v>
      </c>
      <c r="C27" s="94">
        <v>8000000</v>
      </c>
      <c r="D27" s="94">
        <v>8000000</v>
      </c>
      <c r="E27" s="94">
        <v>8000000</v>
      </c>
      <c r="F27" s="94">
        <v>8000000</v>
      </c>
      <c r="G27" s="94">
        <v>8000000</v>
      </c>
      <c r="H27" s="94">
        <v>8000000</v>
      </c>
      <c r="I27" s="128">
        <f t="shared" si="0"/>
        <v>56000000</v>
      </c>
    </row>
    <row r="28" spans="1:9" ht="13.5" thickTop="1" x14ac:dyDescent="0.2">
      <c r="A28" s="86"/>
      <c r="B28" s="87"/>
      <c r="C28" s="87"/>
      <c r="D28" s="87"/>
      <c r="E28" s="87"/>
      <c r="F28" s="87"/>
      <c r="G28" s="87"/>
      <c r="H28" s="88"/>
      <c r="I28" s="89"/>
    </row>
    <row r="29" spans="1:9" ht="13.5" thickBot="1" x14ac:dyDescent="0.25">
      <c r="A29" s="86"/>
      <c r="B29" s="87"/>
      <c r="C29" s="87"/>
      <c r="D29" s="87"/>
      <c r="E29" s="87"/>
      <c r="F29" s="87"/>
      <c r="G29" s="87"/>
      <c r="H29" s="88"/>
      <c r="I29" s="89"/>
    </row>
    <row r="30" spans="1:9" ht="17.25" thickTop="1" thickBot="1" x14ac:dyDescent="0.3">
      <c r="B30" s="309" t="s">
        <v>70</v>
      </c>
      <c r="C30" s="310"/>
      <c r="D30" s="310"/>
      <c r="E30" s="310"/>
      <c r="F30" s="310"/>
      <c r="G30" s="310"/>
      <c r="H30" s="310"/>
    </row>
    <row r="31" spans="1:9" s="80" customFormat="1" ht="26.25" customHeight="1" thickTop="1" thickBot="1" x14ac:dyDescent="0.25">
      <c r="A31" s="77" t="s">
        <v>0</v>
      </c>
      <c r="B31" s="78" t="s">
        <v>64</v>
      </c>
      <c r="C31" s="78" t="s">
        <v>65</v>
      </c>
      <c r="D31" s="78" t="s">
        <v>66</v>
      </c>
      <c r="E31" s="78" t="s">
        <v>67</v>
      </c>
      <c r="F31" s="78" t="s">
        <v>68</v>
      </c>
      <c r="G31" s="78" t="s">
        <v>69</v>
      </c>
      <c r="H31" s="78" t="s">
        <v>82</v>
      </c>
      <c r="I31" s="79" t="s">
        <v>3</v>
      </c>
    </row>
    <row r="32" spans="1:9" ht="13.5" thickTop="1" x14ac:dyDescent="0.2">
      <c r="A32" s="84">
        <v>2003</v>
      </c>
      <c r="B32" s="82">
        <v>737811</v>
      </c>
      <c r="C32" s="83">
        <v>131712</v>
      </c>
      <c r="D32" s="83">
        <v>571399</v>
      </c>
      <c r="E32" s="83">
        <v>135536</v>
      </c>
      <c r="F32" s="83">
        <v>94692</v>
      </c>
      <c r="G32" s="122">
        <v>276664</v>
      </c>
      <c r="H32" s="141">
        <v>0</v>
      </c>
      <c r="I32" s="127">
        <f t="shared" ref="I32:I42" si="1">SUM(B32:H32)</f>
        <v>1947814</v>
      </c>
    </row>
    <row r="33" spans="1:9" x14ac:dyDescent="0.2">
      <c r="A33" s="84">
        <v>2004</v>
      </c>
      <c r="B33" s="90">
        <v>761920</v>
      </c>
      <c r="C33" s="91">
        <v>189555</v>
      </c>
      <c r="D33" s="92">
        <v>567710</v>
      </c>
      <c r="E33" s="92">
        <v>135848</v>
      </c>
      <c r="F33" s="92">
        <v>136845</v>
      </c>
      <c r="G33" s="124">
        <v>274156</v>
      </c>
      <c r="H33" s="142">
        <v>0</v>
      </c>
      <c r="I33" s="85">
        <f t="shared" si="1"/>
        <v>2066034</v>
      </c>
    </row>
    <row r="34" spans="1:9" x14ac:dyDescent="0.2">
      <c r="A34" s="84">
        <v>2005</v>
      </c>
      <c r="B34" s="90">
        <v>804452</v>
      </c>
      <c r="C34" s="92">
        <v>191455</v>
      </c>
      <c r="D34" s="92">
        <v>599454</v>
      </c>
      <c r="E34" s="92">
        <v>136548</v>
      </c>
      <c r="F34" s="92">
        <v>137545</v>
      </c>
      <c r="G34" s="124">
        <v>296056</v>
      </c>
      <c r="H34" s="142">
        <v>0</v>
      </c>
      <c r="I34" s="85">
        <f t="shared" si="1"/>
        <v>2165510</v>
      </c>
    </row>
    <row r="35" spans="1:9" x14ac:dyDescent="0.2">
      <c r="A35" s="84">
        <v>2006</v>
      </c>
      <c r="B35" s="90">
        <v>845031</v>
      </c>
      <c r="C35" s="92">
        <v>204757</v>
      </c>
      <c r="D35" s="92">
        <v>721696</v>
      </c>
      <c r="E35" s="92">
        <v>159376</v>
      </c>
      <c r="F35" s="92">
        <v>141825</v>
      </c>
      <c r="G35" s="124">
        <v>314424</v>
      </c>
      <c r="H35" s="138" t="s">
        <v>83</v>
      </c>
      <c r="I35" s="85">
        <f t="shared" si="1"/>
        <v>2387109</v>
      </c>
    </row>
    <row r="36" spans="1:9" x14ac:dyDescent="0.2">
      <c r="A36" s="84">
        <v>2007</v>
      </c>
      <c r="B36" s="90">
        <v>913823</v>
      </c>
      <c r="C36" s="92">
        <v>214557</v>
      </c>
      <c r="D36" s="92">
        <v>727100</v>
      </c>
      <c r="E36" s="92">
        <v>175376</v>
      </c>
      <c r="F36" s="92">
        <v>150325</v>
      </c>
      <c r="G36" s="124">
        <v>363382</v>
      </c>
      <c r="H36" s="138" t="s">
        <v>83</v>
      </c>
      <c r="I36" s="85">
        <f t="shared" si="1"/>
        <v>2544563</v>
      </c>
    </row>
    <row r="37" spans="1:9" x14ac:dyDescent="0.2">
      <c r="A37" s="84">
        <v>2008</v>
      </c>
      <c r="B37" s="90">
        <v>1034791</v>
      </c>
      <c r="C37" s="92">
        <v>243757</v>
      </c>
      <c r="D37" s="92">
        <v>782400</v>
      </c>
      <c r="E37" s="92">
        <v>176176</v>
      </c>
      <c r="F37" s="92">
        <v>168328</v>
      </c>
      <c r="G37" s="124">
        <v>376282</v>
      </c>
      <c r="H37" s="138" t="s">
        <v>83</v>
      </c>
      <c r="I37" s="85">
        <f t="shared" si="1"/>
        <v>2781734</v>
      </c>
    </row>
    <row r="38" spans="1:9" x14ac:dyDescent="0.2">
      <c r="A38" s="84">
        <v>2009</v>
      </c>
      <c r="B38" s="90">
        <v>1057887</v>
      </c>
      <c r="C38" s="92">
        <v>251757</v>
      </c>
      <c r="D38" s="92">
        <v>728900</v>
      </c>
      <c r="E38" s="92">
        <v>174264</v>
      </c>
      <c r="F38" s="92">
        <v>174928</v>
      </c>
      <c r="G38" s="124">
        <v>421232</v>
      </c>
      <c r="H38" s="138" t="s">
        <v>83</v>
      </c>
      <c r="I38" s="85">
        <f t="shared" si="1"/>
        <v>2808968</v>
      </c>
    </row>
    <row r="39" spans="1:9" x14ac:dyDescent="0.2">
      <c r="A39" s="104">
        <v>2010</v>
      </c>
      <c r="B39" s="105">
        <v>1113695</v>
      </c>
      <c r="C39" s="106">
        <v>282957</v>
      </c>
      <c r="D39" s="106">
        <v>776000</v>
      </c>
      <c r="E39" s="106">
        <v>209064</v>
      </c>
      <c r="F39" s="106">
        <v>209528</v>
      </c>
      <c r="G39" s="125">
        <v>490132</v>
      </c>
      <c r="H39" s="139" t="s">
        <v>83</v>
      </c>
      <c r="I39" s="85">
        <f t="shared" si="1"/>
        <v>3081376</v>
      </c>
    </row>
    <row r="40" spans="1:9" x14ac:dyDescent="0.2">
      <c r="A40" s="104">
        <v>2011</v>
      </c>
      <c r="B40" s="105">
        <v>1191995</v>
      </c>
      <c r="C40" s="106">
        <v>324357</v>
      </c>
      <c r="D40" s="106">
        <v>983700</v>
      </c>
      <c r="E40" s="106">
        <v>252764</v>
      </c>
      <c r="F40" s="106">
        <v>237928</v>
      </c>
      <c r="G40" s="125">
        <v>603540</v>
      </c>
      <c r="H40" s="140" t="s">
        <v>83</v>
      </c>
      <c r="I40" s="143">
        <f t="shared" si="1"/>
        <v>3594284</v>
      </c>
    </row>
    <row r="41" spans="1:9" ht="13.5" thickBot="1" x14ac:dyDescent="0.25">
      <c r="A41" s="104">
        <v>2012</v>
      </c>
      <c r="B41" s="93">
        <v>1267047</v>
      </c>
      <c r="C41" s="94">
        <v>372857</v>
      </c>
      <c r="D41" s="94">
        <v>1072100</v>
      </c>
      <c r="E41" s="94">
        <v>286564</v>
      </c>
      <c r="F41" s="94">
        <v>302528</v>
      </c>
      <c r="G41" s="126">
        <v>673500</v>
      </c>
      <c r="H41" s="94">
        <v>0</v>
      </c>
      <c r="I41" s="128">
        <f t="shared" si="1"/>
        <v>3974596</v>
      </c>
    </row>
    <row r="42" spans="1:9" ht="14.25" thickTop="1" thickBot="1" x14ac:dyDescent="0.25">
      <c r="A42" s="104">
        <v>2013</v>
      </c>
      <c r="B42" s="93">
        <v>1352047</v>
      </c>
      <c r="C42" s="94">
        <v>400157</v>
      </c>
      <c r="D42" s="94">
        <v>1193200</v>
      </c>
      <c r="E42" s="94">
        <v>311364</v>
      </c>
      <c r="F42" s="94">
        <v>327428</v>
      </c>
      <c r="G42" s="126">
        <v>712500</v>
      </c>
      <c r="H42" s="94">
        <v>0</v>
      </c>
      <c r="I42" s="127">
        <f t="shared" si="1"/>
        <v>4296696</v>
      </c>
    </row>
    <row r="43" spans="1:9" ht="14.25" thickTop="1" thickBot="1" x14ac:dyDescent="0.25">
      <c r="A43" s="104">
        <v>2014</v>
      </c>
      <c r="B43" s="93">
        <v>1362207</v>
      </c>
      <c r="C43" s="94">
        <v>423085</v>
      </c>
      <c r="D43" s="94">
        <v>1251000</v>
      </c>
      <c r="E43" s="94">
        <v>322064</v>
      </c>
      <c r="F43" s="94">
        <v>350128</v>
      </c>
      <c r="G43" s="126">
        <v>765800</v>
      </c>
      <c r="H43" s="94">
        <v>0</v>
      </c>
      <c r="I43" s="128">
        <f>SUM(B43:H43)</f>
        <v>4474284</v>
      </c>
    </row>
    <row r="44" spans="1:9" ht="14.25" thickTop="1" thickBot="1" x14ac:dyDescent="0.25">
      <c r="A44" s="149">
        <v>42005</v>
      </c>
      <c r="B44" s="93">
        <v>1364907</v>
      </c>
      <c r="C44" s="94">
        <v>423385</v>
      </c>
      <c r="D44" s="94">
        <v>1256200</v>
      </c>
      <c r="E44" s="94">
        <v>335464</v>
      </c>
      <c r="F44" s="94">
        <v>351028</v>
      </c>
      <c r="G44" s="126">
        <v>767400</v>
      </c>
      <c r="H44" s="94">
        <v>0</v>
      </c>
      <c r="I44" s="128">
        <f>SUM(B44:H44)</f>
        <v>4498384</v>
      </c>
    </row>
    <row r="45" spans="1:9" ht="14.25" thickTop="1" thickBot="1" x14ac:dyDescent="0.25">
      <c r="A45" s="149">
        <v>42036</v>
      </c>
      <c r="B45" s="93">
        <v>1369907</v>
      </c>
      <c r="C45" s="94">
        <v>425761</v>
      </c>
      <c r="D45" s="94">
        <v>1258100</v>
      </c>
      <c r="E45" s="94">
        <v>338364</v>
      </c>
      <c r="F45" s="94">
        <v>351328</v>
      </c>
      <c r="G45" s="126">
        <v>769800</v>
      </c>
      <c r="H45" s="94">
        <v>0</v>
      </c>
      <c r="I45" s="128">
        <f>SUM(B45:H45)</f>
        <v>4513260</v>
      </c>
    </row>
    <row r="46" spans="1:9" ht="13.5" thickTop="1" x14ac:dyDescent="0.2"/>
    <row r="47" spans="1:9" x14ac:dyDescent="0.2">
      <c r="A47" s="86"/>
      <c r="B47" s="87"/>
      <c r="C47" s="87"/>
      <c r="D47" s="87"/>
      <c r="E47" s="87"/>
      <c r="F47" s="87"/>
      <c r="G47" s="87"/>
      <c r="H47" s="88"/>
      <c r="I47" s="89"/>
    </row>
    <row r="48" spans="1:9" ht="13.5" thickBot="1" x14ac:dyDescent="0.25">
      <c r="A48" s="86"/>
      <c r="B48" s="87"/>
      <c r="C48" s="87"/>
      <c r="D48" s="87"/>
      <c r="E48" s="87"/>
      <c r="F48" s="87"/>
      <c r="G48" s="87"/>
      <c r="H48" s="88"/>
      <c r="I48" s="89"/>
    </row>
    <row r="49" spans="1:9" ht="17.25" thickTop="1" thickBot="1" x14ac:dyDescent="0.3">
      <c r="B49" s="309" t="s">
        <v>71</v>
      </c>
      <c r="C49" s="310"/>
      <c r="D49" s="310"/>
      <c r="E49" s="310"/>
      <c r="F49" s="310"/>
      <c r="G49" s="310"/>
      <c r="H49" s="310"/>
    </row>
    <row r="50" spans="1:9" s="80" customFormat="1" ht="26.25" customHeight="1" thickTop="1" thickBot="1" x14ac:dyDescent="0.25">
      <c r="A50" s="77" t="s">
        <v>0</v>
      </c>
      <c r="B50" s="78" t="s">
        <v>64</v>
      </c>
      <c r="C50" s="78" t="s">
        <v>65</v>
      </c>
      <c r="D50" s="78" t="s">
        <v>66</v>
      </c>
      <c r="E50" s="78" t="s">
        <v>67</v>
      </c>
      <c r="F50" s="78" t="s">
        <v>68</v>
      </c>
      <c r="G50" s="78" t="s">
        <v>69</v>
      </c>
      <c r="H50" s="78" t="s">
        <v>82</v>
      </c>
      <c r="I50" s="79" t="s">
        <v>3</v>
      </c>
    </row>
    <row r="51" spans="1:9" ht="13.5" thickTop="1" x14ac:dyDescent="0.2">
      <c r="A51" s="130">
        <v>2003</v>
      </c>
      <c r="B51" s="204" t="s">
        <v>5</v>
      </c>
      <c r="C51" s="186" t="s">
        <v>5</v>
      </c>
      <c r="D51" s="186" t="s">
        <v>5</v>
      </c>
      <c r="E51" s="186" t="s">
        <v>5</v>
      </c>
      <c r="F51" s="186" t="s">
        <v>5</v>
      </c>
      <c r="G51" s="187" t="s">
        <v>5</v>
      </c>
      <c r="H51" s="141">
        <v>0</v>
      </c>
      <c r="I51" s="205"/>
    </row>
    <row r="52" spans="1:9" x14ac:dyDescent="0.2">
      <c r="A52" s="131">
        <v>2004</v>
      </c>
      <c r="B52" s="185" t="s">
        <v>5</v>
      </c>
      <c r="C52" s="186" t="s">
        <v>5</v>
      </c>
      <c r="D52" s="186" t="s">
        <v>5</v>
      </c>
      <c r="E52" s="186" t="s">
        <v>5</v>
      </c>
      <c r="F52" s="186" t="s">
        <v>5</v>
      </c>
      <c r="G52" s="187" t="s">
        <v>5</v>
      </c>
      <c r="H52" s="142">
        <v>0</v>
      </c>
      <c r="I52" s="206"/>
    </row>
    <row r="53" spans="1:9" x14ac:dyDescent="0.2">
      <c r="A53" s="131">
        <v>2005</v>
      </c>
      <c r="B53" s="185" t="s">
        <v>5</v>
      </c>
      <c r="C53" s="186" t="s">
        <v>5</v>
      </c>
      <c r="D53" s="186" t="s">
        <v>5</v>
      </c>
      <c r="E53" s="186" t="s">
        <v>5</v>
      </c>
      <c r="F53" s="186" t="s">
        <v>5</v>
      </c>
      <c r="G53" s="187" t="s">
        <v>5</v>
      </c>
      <c r="H53" s="142">
        <v>0</v>
      </c>
      <c r="I53" s="206"/>
    </row>
    <row r="54" spans="1:9" x14ac:dyDescent="0.2">
      <c r="A54" s="131">
        <v>2006</v>
      </c>
      <c r="B54" s="185" t="s">
        <v>5</v>
      </c>
      <c r="C54" s="186" t="s">
        <v>5</v>
      </c>
      <c r="D54" s="186" t="s">
        <v>5</v>
      </c>
      <c r="E54" s="186" t="s">
        <v>5</v>
      </c>
      <c r="F54" s="186" t="s">
        <v>5</v>
      </c>
      <c r="G54" s="187" t="s">
        <v>5</v>
      </c>
      <c r="H54" s="138" t="s">
        <v>83</v>
      </c>
      <c r="I54" s="206"/>
    </row>
    <row r="55" spans="1:9" x14ac:dyDescent="0.2">
      <c r="A55" s="131">
        <v>2007</v>
      </c>
      <c r="B55" s="185" t="s">
        <v>5</v>
      </c>
      <c r="C55" s="186" t="s">
        <v>5</v>
      </c>
      <c r="D55" s="186" t="s">
        <v>5</v>
      </c>
      <c r="E55" s="186" t="s">
        <v>5</v>
      </c>
      <c r="F55" s="186" t="s">
        <v>5</v>
      </c>
      <c r="G55" s="187" t="s">
        <v>5</v>
      </c>
      <c r="H55" s="138" t="s">
        <v>83</v>
      </c>
      <c r="I55" s="206"/>
    </row>
    <row r="56" spans="1:9" x14ac:dyDescent="0.2">
      <c r="A56" s="131">
        <v>2008</v>
      </c>
      <c r="B56" s="185" t="s">
        <v>5</v>
      </c>
      <c r="C56" s="186" t="s">
        <v>5</v>
      </c>
      <c r="D56" s="186" t="s">
        <v>5</v>
      </c>
      <c r="E56" s="186" t="s">
        <v>5</v>
      </c>
      <c r="F56" s="186" t="s">
        <v>5</v>
      </c>
      <c r="G56" s="187" t="s">
        <v>5</v>
      </c>
      <c r="H56" s="138" t="s">
        <v>83</v>
      </c>
      <c r="I56" s="206"/>
    </row>
    <row r="57" spans="1:9" x14ac:dyDescent="0.2">
      <c r="A57" s="131">
        <v>2009</v>
      </c>
      <c r="B57" s="185" t="s">
        <v>5</v>
      </c>
      <c r="C57" s="186" t="s">
        <v>5</v>
      </c>
      <c r="D57" s="186" t="s">
        <v>5</v>
      </c>
      <c r="E57" s="186" t="s">
        <v>5</v>
      </c>
      <c r="F57" s="186" t="s">
        <v>5</v>
      </c>
      <c r="G57" s="187" t="s">
        <v>5</v>
      </c>
      <c r="H57" s="138" t="s">
        <v>83</v>
      </c>
      <c r="I57" s="206"/>
    </row>
    <row r="58" spans="1:9" ht="13.5" thickBot="1" x14ac:dyDescent="0.25">
      <c r="A58" s="132">
        <v>2010</v>
      </c>
      <c r="B58" s="129">
        <v>949365</v>
      </c>
      <c r="C58" s="115">
        <v>266224</v>
      </c>
      <c r="D58" s="115">
        <v>657298</v>
      </c>
      <c r="E58" s="115">
        <v>143770</v>
      </c>
      <c r="F58" s="115">
        <v>202143</v>
      </c>
      <c r="G58" s="123">
        <v>310112</v>
      </c>
      <c r="H58" s="139" t="s">
        <v>83</v>
      </c>
      <c r="I58" s="197">
        <f t="shared" ref="I58:I61" si="2">SUM(B58:H58)</f>
        <v>2528912</v>
      </c>
    </row>
    <row r="59" spans="1:9" ht="14.25" thickTop="1" thickBot="1" x14ac:dyDescent="0.25">
      <c r="A59" s="132">
        <v>2011</v>
      </c>
      <c r="B59" s="134">
        <v>1011926</v>
      </c>
      <c r="C59" s="106">
        <v>290986</v>
      </c>
      <c r="D59" s="106">
        <v>731205</v>
      </c>
      <c r="E59" s="106">
        <v>180479</v>
      </c>
      <c r="F59" s="106">
        <v>225211</v>
      </c>
      <c r="G59" s="125">
        <v>380672</v>
      </c>
      <c r="H59" s="140" t="s">
        <v>83</v>
      </c>
      <c r="I59" s="197">
        <f t="shared" si="2"/>
        <v>2820479</v>
      </c>
    </row>
    <row r="60" spans="1:9" ht="14.25" thickTop="1" thickBot="1" x14ac:dyDescent="0.25">
      <c r="A60" s="132">
        <v>2012</v>
      </c>
      <c r="B60" s="90">
        <v>1062927</v>
      </c>
      <c r="C60" s="92">
        <v>303818</v>
      </c>
      <c r="D60" s="92">
        <v>838426</v>
      </c>
      <c r="E60" s="92">
        <v>183005</v>
      </c>
      <c r="F60" s="92">
        <v>232752</v>
      </c>
      <c r="G60" s="92">
        <v>399968</v>
      </c>
      <c r="H60" s="94">
        <v>0</v>
      </c>
      <c r="I60" s="197">
        <f t="shared" si="2"/>
        <v>3020896</v>
      </c>
    </row>
    <row r="61" spans="1:9" ht="14.25" thickTop="1" thickBot="1" x14ac:dyDescent="0.25">
      <c r="A61" s="104">
        <v>2013</v>
      </c>
      <c r="B61" s="211">
        <v>1066874</v>
      </c>
      <c r="C61" s="209">
        <v>310205</v>
      </c>
      <c r="D61" s="209">
        <v>906820</v>
      </c>
      <c r="E61" s="209">
        <v>228614</v>
      </c>
      <c r="F61" s="209">
        <v>228644</v>
      </c>
      <c r="G61" s="210">
        <v>484876</v>
      </c>
      <c r="H61" s="195">
        <v>0</v>
      </c>
      <c r="I61" s="197">
        <f t="shared" si="2"/>
        <v>3226033</v>
      </c>
    </row>
    <row r="62" spans="1:9" ht="14.25" thickTop="1" thickBot="1" x14ac:dyDescent="0.25">
      <c r="A62" s="104">
        <v>2014</v>
      </c>
      <c r="B62" s="257">
        <v>1098040</v>
      </c>
      <c r="C62" s="251">
        <v>315038</v>
      </c>
      <c r="D62" s="195">
        <v>980858</v>
      </c>
      <c r="E62" s="195">
        <v>234834</v>
      </c>
      <c r="F62" s="195">
        <v>243030</v>
      </c>
      <c r="G62" s="196">
        <v>489778</v>
      </c>
      <c r="H62" s="195">
        <v>0</v>
      </c>
      <c r="I62" s="197">
        <f>SUM(B62:H62)</f>
        <v>3361578</v>
      </c>
    </row>
    <row r="63" spans="1:9" ht="14.25" thickTop="1" thickBot="1" x14ac:dyDescent="0.25">
      <c r="A63" s="149">
        <v>42005</v>
      </c>
      <c r="B63" s="257">
        <v>889671</v>
      </c>
      <c r="C63" s="251">
        <v>232146</v>
      </c>
      <c r="D63" s="251">
        <v>633297</v>
      </c>
      <c r="E63" s="251">
        <v>157725</v>
      </c>
      <c r="F63" s="251">
        <v>179413</v>
      </c>
      <c r="G63" s="251">
        <v>384850</v>
      </c>
      <c r="H63" s="195">
        <v>0</v>
      </c>
      <c r="I63" s="197">
        <f>SUM(B63:H63)</f>
        <v>2477102</v>
      </c>
    </row>
    <row r="64" spans="1:9" ht="14.25" thickTop="1" thickBot="1" x14ac:dyDescent="0.25">
      <c r="A64" s="149">
        <v>42036</v>
      </c>
      <c r="B64" s="257">
        <v>890100</v>
      </c>
      <c r="C64" s="251">
        <v>232154</v>
      </c>
      <c r="D64" s="251">
        <v>633977</v>
      </c>
      <c r="E64" s="251">
        <v>157785</v>
      </c>
      <c r="F64" s="251">
        <v>179424</v>
      </c>
      <c r="G64" s="251">
        <v>384901</v>
      </c>
      <c r="H64" s="251">
        <v>0</v>
      </c>
      <c r="I64" s="197">
        <f>SUM(B64:H64)</f>
        <v>2478341</v>
      </c>
    </row>
    <row r="65" spans="1:11" ht="13.5" thickTop="1" x14ac:dyDescent="0.2">
      <c r="A65" s="86"/>
      <c r="B65" s="87"/>
      <c r="C65" s="87"/>
      <c r="D65" s="87"/>
      <c r="E65" s="87"/>
      <c r="F65" s="87"/>
      <c r="G65" s="87"/>
      <c r="H65" s="88"/>
      <c r="I65" s="89"/>
    </row>
    <row r="66" spans="1:11" ht="13.5" thickBot="1" x14ac:dyDescent="0.25">
      <c r="A66" s="86"/>
      <c r="B66" s="87"/>
      <c r="C66" s="87"/>
      <c r="D66" s="87"/>
      <c r="E66" s="87"/>
      <c r="F66" s="87"/>
      <c r="G66" s="87"/>
      <c r="H66" s="88"/>
      <c r="I66" s="89"/>
    </row>
    <row r="67" spans="1:11" ht="17.25" thickTop="1" thickBot="1" x14ac:dyDescent="0.3">
      <c r="B67" s="309" t="s">
        <v>72</v>
      </c>
      <c r="C67" s="310"/>
      <c r="D67" s="310"/>
      <c r="E67" s="310"/>
      <c r="F67" s="310"/>
      <c r="G67" s="310"/>
      <c r="H67" s="310"/>
    </row>
    <row r="68" spans="1:11" s="80" customFormat="1" ht="26.25" customHeight="1" thickTop="1" thickBot="1" x14ac:dyDescent="0.25">
      <c r="A68" s="77" t="s">
        <v>0</v>
      </c>
      <c r="B68" s="78" t="s">
        <v>64</v>
      </c>
      <c r="C68" s="78" t="s">
        <v>65</v>
      </c>
      <c r="D68" s="78" t="s">
        <v>66</v>
      </c>
      <c r="E68" s="78" t="s">
        <v>67</v>
      </c>
      <c r="F68" s="78" t="s">
        <v>68</v>
      </c>
      <c r="G68" s="78" t="s">
        <v>69</v>
      </c>
      <c r="H68" s="78" t="s">
        <v>82</v>
      </c>
      <c r="I68" s="79" t="s">
        <v>3</v>
      </c>
    </row>
    <row r="69" spans="1:11" ht="14.25" thickTop="1" thickBot="1" x14ac:dyDescent="0.25">
      <c r="A69" s="130">
        <v>2003</v>
      </c>
      <c r="B69" s="185" t="s">
        <v>5</v>
      </c>
      <c r="C69" s="186" t="s">
        <v>5</v>
      </c>
      <c r="D69" s="186" t="s">
        <v>5</v>
      </c>
      <c r="E69" s="186" t="s">
        <v>5</v>
      </c>
      <c r="F69" s="186" t="s">
        <v>5</v>
      </c>
      <c r="G69" s="187" t="s">
        <v>5</v>
      </c>
      <c r="H69" s="141">
        <v>0</v>
      </c>
      <c r="I69" s="197">
        <v>1549046</v>
      </c>
      <c r="K69" s="70"/>
    </row>
    <row r="70" spans="1:11" ht="14.25" thickTop="1" thickBot="1" x14ac:dyDescent="0.25">
      <c r="A70" s="131">
        <v>2004</v>
      </c>
      <c r="B70" s="185" t="s">
        <v>5</v>
      </c>
      <c r="C70" s="186" t="s">
        <v>5</v>
      </c>
      <c r="D70" s="186" t="s">
        <v>5</v>
      </c>
      <c r="E70" s="186" t="s">
        <v>5</v>
      </c>
      <c r="F70" s="186" t="s">
        <v>5</v>
      </c>
      <c r="G70" s="187" t="s">
        <v>5</v>
      </c>
      <c r="H70" s="142">
        <v>0</v>
      </c>
      <c r="I70" s="197">
        <v>1612261</v>
      </c>
      <c r="K70" s="70"/>
    </row>
    <row r="71" spans="1:11" ht="14.25" thickTop="1" thickBot="1" x14ac:dyDescent="0.25">
      <c r="A71" s="131">
        <v>2005</v>
      </c>
      <c r="B71" s="185" t="s">
        <v>5</v>
      </c>
      <c r="C71" s="186" t="s">
        <v>5</v>
      </c>
      <c r="D71" s="186" t="s">
        <v>5</v>
      </c>
      <c r="E71" s="186" t="s">
        <v>5</v>
      </c>
      <c r="F71" s="186" t="s">
        <v>5</v>
      </c>
      <c r="G71" s="187" t="s">
        <v>5</v>
      </c>
      <c r="H71" s="142">
        <v>0</v>
      </c>
      <c r="I71" s="197">
        <v>1701496</v>
      </c>
      <c r="K71" s="70"/>
    </row>
    <row r="72" spans="1:11" ht="14.25" thickTop="1" thickBot="1" x14ac:dyDescent="0.25">
      <c r="A72" s="131">
        <v>2006</v>
      </c>
      <c r="B72" s="185" t="s">
        <v>5</v>
      </c>
      <c r="C72" s="186" t="s">
        <v>5</v>
      </c>
      <c r="D72" s="186" t="s">
        <v>5</v>
      </c>
      <c r="E72" s="186" t="s">
        <v>5</v>
      </c>
      <c r="F72" s="186" t="s">
        <v>5</v>
      </c>
      <c r="G72" s="187" t="s">
        <v>5</v>
      </c>
      <c r="H72" s="138" t="s">
        <v>83</v>
      </c>
      <c r="I72" s="197">
        <v>1775232</v>
      </c>
      <c r="K72" s="70"/>
    </row>
    <row r="73" spans="1:11" ht="14.25" thickTop="1" thickBot="1" x14ac:dyDescent="0.25">
      <c r="A73" s="131">
        <v>2007</v>
      </c>
      <c r="B73" s="185" t="s">
        <v>5</v>
      </c>
      <c r="C73" s="186" t="s">
        <v>5</v>
      </c>
      <c r="D73" s="186" t="s">
        <v>5</v>
      </c>
      <c r="E73" s="186" t="s">
        <v>5</v>
      </c>
      <c r="F73" s="186" t="s">
        <v>5</v>
      </c>
      <c r="G73" s="187" t="s">
        <v>5</v>
      </c>
      <c r="H73" s="138" t="s">
        <v>83</v>
      </c>
      <c r="I73" s="197">
        <v>1823120</v>
      </c>
      <c r="K73" s="55"/>
    </row>
    <row r="74" spans="1:11" ht="14.25" thickTop="1" thickBot="1" x14ac:dyDescent="0.25">
      <c r="A74" s="131">
        <v>2008</v>
      </c>
      <c r="B74" s="185" t="s">
        <v>5</v>
      </c>
      <c r="C74" s="186" t="s">
        <v>5</v>
      </c>
      <c r="D74" s="186" t="s">
        <v>5</v>
      </c>
      <c r="E74" s="186" t="s">
        <v>5</v>
      </c>
      <c r="F74" s="186" t="s">
        <v>5</v>
      </c>
      <c r="G74" s="187" t="s">
        <v>5</v>
      </c>
      <c r="H74" s="138" t="s">
        <v>83</v>
      </c>
      <c r="I74" s="197">
        <v>1909961</v>
      </c>
    </row>
    <row r="75" spans="1:11" ht="14.25" thickTop="1" thickBot="1" x14ac:dyDescent="0.25">
      <c r="A75" s="131">
        <v>2009</v>
      </c>
      <c r="B75" s="185" t="s">
        <v>5</v>
      </c>
      <c r="C75" s="186" t="s">
        <v>5</v>
      </c>
      <c r="D75" s="186" t="s">
        <v>5</v>
      </c>
      <c r="E75" s="186" t="s">
        <v>5</v>
      </c>
      <c r="F75" s="186" t="s">
        <v>5</v>
      </c>
      <c r="G75" s="187" t="s">
        <v>5</v>
      </c>
      <c r="H75" s="138" t="s">
        <v>83</v>
      </c>
      <c r="I75" s="197">
        <v>2011228</v>
      </c>
    </row>
    <row r="76" spans="1:11" ht="14.25" thickTop="1" thickBot="1" x14ac:dyDescent="0.25">
      <c r="A76" s="131">
        <v>2010</v>
      </c>
      <c r="B76" s="133">
        <v>810431</v>
      </c>
      <c r="C76" s="92">
        <v>197536</v>
      </c>
      <c r="D76" s="92">
        <v>516715</v>
      </c>
      <c r="E76" s="92">
        <v>117233</v>
      </c>
      <c r="F76" s="92">
        <v>143356</v>
      </c>
      <c r="G76" s="124">
        <v>300487</v>
      </c>
      <c r="H76" s="139" t="s">
        <v>83</v>
      </c>
      <c r="I76" s="197">
        <f t="shared" ref="I76:I79" si="3">SUM(B76:H76)</f>
        <v>2085758</v>
      </c>
    </row>
    <row r="77" spans="1:11" ht="14.25" thickTop="1" thickBot="1" x14ac:dyDescent="0.25">
      <c r="A77" s="132">
        <v>2011</v>
      </c>
      <c r="B77" s="134">
        <v>817393</v>
      </c>
      <c r="C77" s="106">
        <v>207241</v>
      </c>
      <c r="D77" s="106">
        <v>545270</v>
      </c>
      <c r="E77" s="106">
        <v>137285</v>
      </c>
      <c r="F77" s="106">
        <v>156600</v>
      </c>
      <c r="G77" s="125">
        <v>355950</v>
      </c>
      <c r="H77" s="140" t="s">
        <v>83</v>
      </c>
      <c r="I77" s="197">
        <f t="shared" si="3"/>
        <v>2219739</v>
      </c>
    </row>
    <row r="78" spans="1:11" ht="14.25" thickTop="1" thickBot="1" x14ac:dyDescent="0.25">
      <c r="A78" s="131">
        <v>2012</v>
      </c>
      <c r="B78" s="90">
        <v>842206</v>
      </c>
      <c r="C78" s="92">
        <v>218436</v>
      </c>
      <c r="D78" s="92">
        <v>575432</v>
      </c>
      <c r="E78" s="92">
        <v>140569</v>
      </c>
      <c r="F78" s="92">
        <v>160446</v>
      </c>
      <c r="G78" s="92">
        <v>370041</v>
      </c>
      <c r="H78" s="142">
        <v>0</v>
      </c>
      <c r="I78" s="197">
        <f t="shared" si="3"/>
        <v>2307130</v>
      </c>
    </row>
    <row r="79" spans="1:11" ht="14.25" thickTop="1" thickBot="1" x14ac:dyDescent="0.25">
      <c r="A79" s="207">
        <v>2013</v>
      </c>
      <c r="B79" s="208">
        <v>876284</v>
      </c>
      <c r="C79" s="209">
        <v>228443</v>
      </c>
      <c r="D79" s="209">
        <v>605304</v>
      </c>
      <c r="E79" s="209">
        <v>151101</v>
      </c>
      <c r="F79" s="209">
        <v>170770</v>
      </c>
      <c r="G79" s="210">
        <v>382558</v>
      </c>
      <c r="H79" s="142">
        <v>0</v>
      </c>
      <c r="I79" s="197">
        <f t="shared" si="3"/>
        <v>2414460</v>
      </c>
    </row>
    <row r="80" spans="1:11" ht="14.25" thickTop="1" thickBot="1" x14ac:dyDescent="0.25">
      <c r="A80" s="207">
        <v>2014</v>
      </c>
      <c r="B80" s="257">
        <v>893377</v>
      </c>
      <c r="C80" s="195">
        <v>232112</v>
      </c>
      <c r="D80" s="195">
        <v>634019</v>
      </c>
      <c r="E80" s="195">
        <v>157379</v>
      </c>
      <c r="F80" s="195">
        <v>176475</v>
      </c>
      <c r="G80" s="196">
        <v>385576</v>
      </c>
      <c r="H80" s="142">
        <v>0</v>
      </c>
      <c r="I80" s="197">
        <f>SUM(B80:H80)</f>
        <v>2478938</v>
      </c>
    </row>
    <row r="81" spans="1:9" ht="14.25" thickTop="1" thickBot="1" x14ac:dyDescent="0.25">
      <c r="A81" s="149">
        <v>42005</v>
      </c>
      <c r="B81" s="257">
        <v>878422</v>
      </c>
      <c r="C81" s="257">
        <v>229623</v>
      </c>
      <c r="D81" s="257">
        <v>627965</v>
      </c>
      <c r="E81" s="257">
        <v>156699</v>
      </c>
      <c r="F81" s="257">
        <v>176641</v>
      </c>
      <c r="G81" s="257">
        <v>381980</v>
      </c>
      <c r="H81" s="142">
        <v>0</v>
      </c>
      <c r="I81" s="197">
        <f>SUM(B81:H81)</f>
        <v>2451330</v>
      </c>
    </row>
    <row r="82" spans="1:9" ht="14.25" thickTop="1" thickBot="1" x14ac:dyDescent="0.25">
      <c r="A82" s="149">
        <v>42036</v>
      </c>
      <c r="B82" s="257">
        <v>876372</v>
      </c>
      <c r="C82" s="257">
        <v>229187</v>
      </c>
      <c r="D82" s="257">
        <v>627566</v>
      </c>
      <c r="E82" s="257">
        <v>156718</v>
      </c>
      <c r="F82" s="257">
        <v>176657</v>
      </c>
      <c r="G82" s="257">
        <v>382002</v>
      </c>
      <c r="H82" s="142">
        <v>0</v>
      </c>
      <c r="I82" s="197">
        <f>SUM(B82:H82)</f>
        <v>2448502</v>
      </c>
    </row>
    <row r="83" spans="1:9" ht="12" customHeight="1" thickTop="1" x14ac:dyDescent="0.2"/>
    <row r="84" spans="1:9" x14ac:dyDescent="0.2">
      <c r="A84" s="188" t="s">
        <v>48</v>
      </c>
    </row>
    <row r="85" spans="1:9" x14ac:dyDescent="0.2">
      <c r="A85" s="189" t="s">
        <v>50</v>
      </c>
      <c r="D85" s="7"/>
      <c r="G85" s="89"/>
      <c r="H85" s="89"/>
    </row>
    <row r="86" spans="1:9" x14ac:dyDescent="0.2">
      <c r="A86" s="190" t="s">
        <v>73</v>
      </c>
      <c r="B86" s="87"/>
      <c r="C86" s="95"/>
      <c r="D86" s="87"/>
      <c r="E86" s="87"/>
      <c r="F86" s="87"/>
      <c r="G86" s="87"/>
      <c r="H86" s="87"/>
    </row>
    <row r="87" spans="1:9" x14ac:dyDescent="0.2">
      <c r="A87" s="190" t="s">
        <v>76</v>
      </c>
      <c r="B87" s="87"/>
      <c r="C87" s="95"/>
      <c r="D87" s="87"/>
      <c r="E87" s="87"/>
      <c r="F87" s="87"/>
      <c r="G87" s="87"/>
      <c r="H87" s="87"/>
    </row>
    <row r="88" spans="1:9" x14ac:dyDescent="0.2">
      <c r="A88" s="190" t="s">
        <v>84</v>
      </c>
      <c r="B88" s="87"/>
      <c r="C88" s="95"/>
      <c r="D88" s="87"/>
      <c r="E88" s="87"/>
      <c r="F88" s="87"/>
      <c r="G88" s="87"/>
      <c r="H88" s="87"/>
    </row>
    <row r="89" spans="1:9" x14ac:dyDescent="0.2">
      <c r="A89" s="189" t="s">
        <v>103</v>
      </c>
      <c r="H89" s="96"/>
    </row>
    <row r="90" spans="1:9" x14ac:dyDescent="0.2">
      <c r="A90" s="116"/>
    </row>
    <row r="91" spans="1:9" x14ac:dyDescent="0.2">
      <c r="A91" s="116"/>
    </row>
    <row r="98" spans="1:10" x14ac:dyDescent="0.2">
      <c r="A98" s="97"/>
      <c r="B98" s="97"/>
      <c r="C98" s="97"/>
      <c r="D98" s="97"/>
      <c r="E98" s="97"/>
      <c r="F98" s="97"/>
      <c r="G98" s="97"/>
      <c r="H98" s="97"/>
    </row>
    <row r="99" spans="1:10" x14ac:dyDescent="0.2">
      <c r="A99" s="97"/>
      <c r="B99" s="97"/>
      <c r="C99" s="97"/>
      <c r="D99" s="97"/>
      <c r="E99" s="97"/>
      <c r="F99" s="97"/>
      <c r="G99" s="97"/>
      <c r="H99" s="97"/>
    </row>
    <row r="100" spans="1:10" x14ac:dyDescent="0.2">
      <c r="A100" s="97"/>
      <c r="B100" s="97"/>
      <c r="C100" s="97"/>
      <c r="D100" s="97"/>
      <c r="E100" s="97"/>
      <c r="F100" s="97"/>
      <c r="G100" s="97"/>
      <c r="H100" s="97"/>
    </row>
    <row r="101" spans="1:10" x14ac:dyDescent="0.2">
      <c r="A101" s="97"/>
      <c r="B101" s="97"/>
      <c r="C101" s="97"/>
      <c r="D101" s="97"/>
      <c r="E101" s="97"/>
      <c r="F101" s="97"/>
      <c r="G101" s="97"/>
      <c r="H101" s="97"/>
      <c r="J101" s="97"/>
    </row>
    <row r="102" spans="1:10" x14ac:dyDescent="0.2">
      <c r="A102" s="97"/>
      <c r="B102" s="97"/>
      <c r="C102" s="97"/>
      <c r="D102" s="97"/>
      <c r="E102" s="97"/>
      <c r="F102" s="97"/>
      <c r="G102" s="97"/>
      <c r="H102" s="97"/>
      <c r="I102" s="97"/>
      <c r="J102" s="97"/>
    </row>
    <row r="103" spans="1:10" x14ac:dyDescent="0.2">
      <c r="A103" s="97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x14ac:dyDescent="0.2">
      <c r="A104" s="97"/>
      <c r="B104" s="97"/>
      <c r="C104" s="97"/>
      <c r="D104" s="97"/>
      <c r="E104" s="97"/>
      <c r="F104" s="97"/>
      <c r="G104" s="97"/>
      <c r="H104" s="97"/>
      <c r="I104" s="97"/>
      <c r="J104" s="97"/>
    </row>
    <row r="105" spans="1:10" s="98" customFormat="1" x14ac:dyDescent="0.2">
      <c r="A105" s="97"/>
      <c r="B105" s="97"/>
      <c r="C105" s="97"/>
      <c r="D105" s="97"/>
      <c r="E105" s="97"/>
      <c r="F105" s="97"/>
      <c r="G105" s="97"/>
      <c r="H105" s="97"/>
      <c r="I105" s="97"/>
      <c r="J105" s="97"/>
    </row>
    <row r="106" spans="1:10" s="98" customFormat="1" ht="26.25" customHeight="1" x14ac:dyDescent="0.25">
      <c r="A106" s="97"/>
      <c r="B106" s="307"/>
      <c r="C106" s="307"/>
      <c r="D106" s="307"/>
      <c r="E106" s="307"/>
      <c r="F106" s="307"/>
      <c r="G106" s="307"/>
      <c r="H106" s="107"/>
      <c r="I106" s="97"/>
      <c r="J106" s="97"/>
    </row>
    <row r="107" spans="1:10" s="98" customFormat="1" x14ac:dyDescent="0.2">
      <c r="A107" s="108"/>
      <c r="B107" s="108"/>
      <c r="C107" s="108"/>
      <c r="D107" s="109"/>
      <c r="E107" s="109"/>
      <c r="F107" s="109"/>
      <c r="G107" s="108"/>
      <c r="H107" s="109"/>
      <c r="I107" s="97"/>
      <c r="J107" s="97"/>
    </row>
    <row r="108" spans="1:10" s="98" customFormat="1" x14ac:dyDescent="0.2">
      <c r="A108" s="110"/>
      <c r="B108" s="101"/>
      <c r="C108" s="101"/>
      <c r="D108" s="101"/>
      <c r="E108" s="102"/>
      <c r="F108" s="102"/>
      <c r="G108" s="102"/>
      <c r="H108" s="101"/>
      <c r="I108" s="101"/>
      <c r="J108" s="97"/>
    </row>
    <row r="109" spans="1:10" s="98" customFormat="1" x14ac:dyDescent="0.2">
      <c r="A109" s="110"/>
      <c r="B109" s="100"/>
      <c r="C109" s="101"/>
      <c r="D109" s="100"/>
      <c r="E109" s="100"/>
      <c r="F109" s="102"/>
      <c r="G109" s="102"/>
      <c r="H109" s="101"/>
      <c r="I109" s="101"/>
      <c r="J109" s="97"/>
    </row>
    <row r="110" spans="1:10" s="98" customFormat="1" x14ac:dyDescent="0.2">
      <c r="A110" s="110"/>
      <c r="B110" s="100"/>
      <c r="C110" s="100"/>
      <c r="D110" s="100"/>
      <c r="E110" s="100"/>
      <c r="F110" s="102"/>
      <c r="G110" s="102"/>
      <c r="H110" s="101"/>
      <c r="I110" s="101"/>
      <c r="J110" s="97"/>
    </row>
    <row r="111" spans="1:10" s="98" customFormat="1" x14ac:dyDescent="0.2">
      <c r="A111" s="110"/>
      <c r="B111" s="100"/>
      <c r="C111" s="100"/>
      <c r="D111" s="100"/>
      <c r="E111" s="100"/>
      <c r="F111" s="100"/>
      <c r="G111" s="100"/>
      <c r="H111" s="101"/>
      <c r="I111" s="101"/>
      <c r="J111" s="97"/>
    </row>
    <row r="112" spans="1:10" s="98" customFormat="1" x14ac:dyDescent="0.2">
      <c r="A112" s="110"/>
      <c r="B112" s="100"/>
      <c r="C112" s="100"/>
      <c r="D112" s="100"/>
      <c r="E112" s="100"/>
      <c r="F112" s="100"/>
      <c r="G112" s="100"/>
      <c r="H112" s="101"/>
      <c r="I112" s="101"/>
      <c r="J112" s="97"/>
    </row>
    <row r="113" spans="1:10" s="98" customFormat="1" x14ac:dyDescent="0.2">
      <c r="A113" s="110"/>
      <c r="B113" s="100"/>
      <c r="C113" s="101"/>
      <c r="D113" s="100"/>
      <c r="E113" s="100"/>
      <c r="F113" s="100"/>
      <c r="G113" s="100"/>
      <c r="H113" s="101"/>
      <c r="I113" s="101"/>
      <c r="J113" s="97"/>
    </row>
    <row r="114" spans="1:10" s="98" customFormat="1" x14ac:dyDescent="0.2">
      <c r="A114" s="110"/>
      <c r="B114" s="308"/>
      <c r="C114" s="308"/>
      <c r="D114" s="100"/>
      <c r="E114" s="100"/>
      <c r="F114" s="100"/>
      <c r="G114" s="100"/>
      <c r="H114" s="101"/>
      <c r="I114" s="101"/>
      <c r="J114" s="97"/>
    </row>
    <row r="115" spans="1:10" s="98" customFormat="1" x14ac:dyDescent="0.2">
      <c r="A115" s="99"/>
      <c r="B115" s="308"/>
      <c r="C115" s="308"/>
      <c r="D115" s="100"/>
      <c r="E115" s="100"/>
      <c r="F115" s="100"/>
      <c r="G115" s="100"/>
      <c r="H115" s="101"/>
      <c r="I115" s="101"/>
      <c r="J115" s="97"/>
    </row>
    <row r="116" spans="1:10" s="98" customFormat="1" x14ac:dyDescent="0.2">
      <c r="A116" s="99"/>
      <c r="B116" s="308"/>
      <c r="C116" s="308"/>
      <c r="D116" s="100"/>
      <c r="E116" s="100"/>
      <c r="F116" s="100"/>
      <c r="G116" s="100"/>
      <c r="H116" s="101"/>
      <c r="I116" s="101"/>
      <c r="J116" s="97"/>
    </row>
    <row r="117" spans="1:10" s="98" customFormat="1" x14ac:dyDescent="0.2">
      <c r="A117" s="99"/>
      <c r="B117" s="308"/>
      <c r="C117" s="308"/>
      <c r="D117" s="100"/>
      <c r="E117" s="100"/>
      <c r="F117" s="100"/>
      <c r="G117" s="100"/>
      <c r="H117" s="101"/>
      <c r="I117" s="101"/>
      <c r="J117" s="97"/>
    </row>
    <row r="118" spans="1:10" s="98" customFormat="1" x14ac:dyDescent="0.2">
      <c r="A118" s="99"/>
      <c r="B118" s="100"/>
      <c r="C118" s="100"/>
      <c r="D118" s="100"/>
      <c r="E118" s="100"/>
      <c r="F118" s="100"/>
      <c r="G118" s="100"/>
      <c r="H118" s="101"/>
      <c r="I118" s="101"/>
      <c r="J118" s="97"/>
    </row>
    <row r="119" spans="1:10" s="98" customFormat="1" x14ac:dyDescent="0.2">
      <c r="A119" s="99"/>
      <c r="B119" s="100"/>
      <c r="C119" s="100"/>
      <c r="D119" s="100"/>
      <c r="E119" s="100"/>
      <c r="F119" s="100"/>
      <c r="G119" s="100"/>
      <c r="H119" s="101"/>
      <c r="I119" s="101"/>
      <c r="J119" s="97"/>
    </row>
    <row r="120" spans="1:10" s="98" customFormat="1" x14ac:dyDescent="0.2">
      <c r="A120" s="99"/>
      <c r="B120" s="100"/>
      <c r="C120" s="100"/>
      <c r="D120" s="100"/>
      <c r="E120" s="100"/>
      <c r="F120" s="100"/>
      <c r="G120" s="100"/>
      <c r="H120" s="101"/>
      <c r="I120" s="101"/>
      <c r="J120" s="97"/>
    </row>
    <row r="121" spans="1:10" s="98" customFormat="1" x14ac:dyDescent="0.2">
      <c r="A121" s="99"/>
      <c r="B121" s="100"/>
      <c r="C121" s="100"/>
      <c r="D121" s="100"/>
      <c r="E121" s="100"/>
      <c r="F121" s="100"/>
      <c r="G121" s="100"/>
      <c r="H121" s="101"/>
      <c r="I121" s="97"/>
      <c r="J121" s="97"/>
    </row>
    <row r="122" spans="1:10" x14ac:dyDescent="0.2">
      <c r="A122" s="99"/>
      <c r="B122" s="308"/>
      <c r="C122" s="308"/>
      <c r="D122" s="100"/>
      <c r="E122" s="100"/>
      <c r="F122" s="100"/>
      <c r="G122" s="100"/>
      <c r="H122" s="101"/>
      <c r="I122" s="97"/>
    </row>
    <row r="123" spans="1:10" x14ac:dyDescent="0.2">
      <c r="A123" s="99"/>
      <c r="B123" s="308"/>
      <c r="C123" s="308"/>
      <c r="D123" s="100"/>
      <c r="E123" s="100"/>
      <c r="F123" s="100"/>
      <c r="G123" s="100"/>
      <c r="H123" s="101"/>
    </row>
    <row r="124" spans="1:10" x14ac:dyDescent="0.2">
      <c r="A124" s="99"/>
      <c r="B124" s="308"/>
      <c r="C124" s="308"/>
      <c r="D124" s="100"/>
      <c r="E124" s="100"/>
      <c r="F124" s="100"/>
      <c r="G124" s="100"/>
      <c r="H124" s="101"/>
      <c r="I124" s="97"/>
    </row>
    <row r="125" spans="1:10" x14ac:dyDescent="0.2">
      <c r="A125" s="99"/>
      <c r="B125" s="308"/>
      <c r="C125" s="308"/>
      <c r="D125" s="100"/>
      <c r="E125" s="100"/>
      <c r="F125" s="100"/>
      <c r="G125" s="100"/>
      <c r="H125" s="101"/>
      <c r="I125" s="97"/>
    </row>
    <row r="126" spans="1:10" x14ac:dyDescent="0.2">
      <c r="A126" s="99"/>
      <c r="B126" s="308"/>
      <c r="C126" s="308"/>
      <c r="D126" s="100"/>
      <c r="E126" s="100"/>
      <c r="F126" s="100"/>
      <c r="G126" s="100"/>
      <c r="H126" s="101"/>
      <c r="I126" s="97"/>
    </row>
    <row r="127" spans="1:10" x14ac:dyDescent="0.2">
      <c r="A127" s="97"/>
      <c r="B127" s="103"/>
      <c r="C127" s="103"/>
      <c r="D127" s="103"/>
      <c r="E127" s="103"/>
      <c r="F127" s="103"/>
      <c r="G127" s="103"/>
      <c r="H127" s="97"/>
      <c r="I127" s="97"/>
    </row>
    <row r="128" spans="1:10" x14ac:dyDescent="0.2">
      <c r="A128" s="97"/>
      <c r="B128" s="97"/>
      <c r="C128" s="97"/>
      <c r="D128" s="103"/>
      <c r="E128" s="103"/>
      <c r="F128" s="103"/>
      <c r="G128" s="103"/>
      <c r="H128" s="103"/>
      <c r="I128" s="97"/>
    </row>
    <row r="129" spans="1:9" x14ac:dyDescent="0.2">
      <c r="A129" s="97"/>
      <c r="B129" s="103"/>
      <c r="C129" s="103"/>
      <c r="D129" s="103"/>
      <c r="E129" s="103"/>
      <c r="F129" s="103"/>
      <c r="G129" s="103"/>
      <c r="H129" s="103"/>
      <c r="I129" s="97"/>
    </row>
    <row r="130" spans="1:9" x14ac:dyDescent="0.2">
      <c r="A130" s="97"/>
      <c r="B130" s="311"/>
      <c r="C130" s="311"/>
      <c r="D130" s="103"/>
      <c r="E130" s="103"/>
      <c r="F130" s="103"/>
      <c r="G130" s="103"/>
      <c r="H130" s="103"/>
      <c r="I130" s="97"/>
    </row>
    <row r="131" spans="1:9" x14ac:dyDescent="0.2">
      <c r="A131" s="97"/>
      <c r="B131" s="103"/>
      <c r="C131" s="103"/>
      <c r="D131" s="103"/>
      <c r="E131" s="103"/>
      <c r="F131" s="103"/>
      <c r="G131" s="103"/>
      <c r="H131" s="103"/>
      <c r="I131" s="97"/>
    </row>
    <row r="132" spans="1:9" x14ac:dyDescent="0.2">
      <c r="A132" s="97"/>
      <c r="B132" s="103"/>
      <c r="C132" s="103"/>
      <c r="D132" s="100"/>
      <c r="E132" s="100"/>
      <c r="F132" s="100"/>
      <c r="G132" s="100"/>
      <c r="H132" s="103"/>
      <c r="I132" s="97"/>
    </row>
    <row r="133" spans="1:9" x14ac:dyDescent="0.2">
      <c r="A133" s="97"/>
      <c r="B133" s="103"/>
      <c r="C133" s="103"/>
      <c r="D133" s="100"/>
      <c r="E133" s="100"/>
      <c r="F133" s="100"/>
      <c r="G133" s="100"/>
      <c r="H133" s="103"/>
      <c r="I133" s="97"/>
    </row>
    <row r="134" spans="1:9" x14ac:dyDescent="0.2">
      <c r="B134" s="103"/>
      <c r="C134" s="103"/>
      <c r="D134" s="100"/>
      <c r="E134" s="103"/>
      <c r="F134" s="103"/>
      <c r="G134" s="103"/>
      <c r="H134" s="103"/>
      <c r="I134" s="97"/>
    </row>
    <row r="135" spans="1:9" x14ac:dyDescent="0.2">
      <c r="B135" s="100"/>
      <c r="C135" s="100"/>
      <c r="D135" s="100"/>
      <c r="E135" s="100"/>
      <c r="F135" s="100"/>
      <c r="G135" s="100"/>
      <c r="H135" s="97"/>
    </row>
    <row r="136" spans="1:9" x14ac:dyDescent="0.2">
      <c r="B136" s="100"/>
      <c r="C136" s="100"/>
      <c r="D136" s="100"/>
      <c r="E136" s="100"/>
      <c r="F136" s="100"/>
      <c r="G136" s="100"/>
      <c r="H136" s="97"/>
    </row>
    <row r="137" spans="1:9" x14ac:dyDescent="0.2">
      <c r="B137" s="100"/>
      <c r="C137" s="100"/>
      <c r="D137" s="100"/>
      <c r="E137" s="100"/>
      <c r="F137" s="100"/>
      <c r="G137" s="100"/>
      <c r="H137" s="97"/>
    </row>
    <row r="138" spans="1:9" x14ac:dyDescent="0.2">
      <c r="B138" s="100"/>
      <c r="C138" s="100"/>
      <c r="D138" s="100"/>
      <c r="E138" s="100"/>
      <c r="F138" s="100"/>
      <c r="G138" s="100"/>
      <c r="H138" s="97"/>
    </row>
    <row r="139" spans="1:9" x14ac:dyDescent="0.2">
      <c r="B139" s="100"/>
      <c r="C139" s="100"/>
      <c r="D139" s="100"/>
      <c r="E139" s="100"/>
      <c r="F139" s="100"/>
      <c r="G139" s="100"/>
    </row>
    <row r="140" spans="1:9" x14ac:dyDescent="0.2">
      <c r="B140" s="100"/>
      <c r="C140" s="100"/>
      <c r="D140" s="100"/>
      <c r="E140" s="100"/>
      <c r="F140" s="100"/>
      <c r="G140" s="100"/>
    </row>
    <row r="141" spans="1:9" x14ac:dyDescent="0.2">
      <c r="B141" s="100"/>
      <c r="C141" s="100"/>
      <c r="D141" s="100"/>
      <c r="E141" s="100"/>
      <c r="F141" s="100"/>
      <c r="G141" s="100"/>
    </row>
    <row r="142" spans="1:9" x14ac:dyDescent="0.2">
      <c r="B142" s="100"/>
      <c r="C142" s="100"/>
      <c r="D142" s="100"/>
      <c r="E142" s="100"/>
      <c r="F142" s="100"/>
      <c r="G142" s="100"/>
    </row>
    <row r="143" spans="1:9" x14ac:dyDescent="0.2">
      <c r="B143" s="100"/>
      <c r="C143" s="100"/>
      <c r="D143" s="100"/>
      <c r="E143" s="100"/>
      <c r="F143" s="100"/>
      <c r="G143" s="100"/>
    </row>
    <row r="144" spans="1:9" x14ac:dyDescent="0.2">
      <c r="B144" s="103"/>
      <c r="C144" s="103"/>
      <c r="D144" s="103"/>
      <c r="E144" s="103"/>
      <c r="F144" s="103"/>
      <c r="G144" s="103"/>
    </row>
    <row r="145" spans="2:7" x14ac:dyDescent="0.2">
      <c r="B145" s="103"/>
      <c r="C145" s="103"/>
      <c r="D145" s="103"/>
      <c r="E145" s="103"/>
      <c r="F145" s="103"/>
      <c r="G145" s="103"/>
    </row>
    <row r="146" spans="2:7" x14ac:dyDescent="0.2">
      <c r="B146" s="103"/>
      <c r="C146" s="103"/>
      <c r="D146" s="103"/>
      <c r="E146" s="103"/>
      <c r="F146" s="103"/>
      <c r="G146" s="103"/>
    </row>
    <row r="147" spans="2:7" x14ac:dyDescent="0.2">
      <c r="B147" s="103"/>
      <c r="C147" s="103"/>
      <c r="D147" s="103"/>
      <c r="E147" s="103"/>
      <c r="F147" s="103"/>
      <c r="G147" s="103"/>
    </row>
  </sheetData>
  <mergeCells count="15">
    <mergeCell ref="B124:C124"/>
    <mergeCell ref="B125:C125"/>
    <mergeCell ref="B126:C126"/>
    <mergeCell ref="B130:C130"/>
    <mergeCell ref="B116:C116"/>
    <mergeCell ref="B117:C117"/>
    <mergeCell ref="B122:C122"/>
    <mergeCell ref="B123:C123"/>
    <mergeCell ref="B106:G106"/>
    <mergeCell ref="B114:C114"/>
    <mergeCell ref="B115:C115"/>
    <mergeCell ref="B12:H12"/>
    <mergeCell ref="B30:H30"/>
    <mergeCell ref="B49:H49"/>
    <mergeCell ref="B67:H67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32:I42 I60:I6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8" zoomScaleNormal="100" workbookViewId="0">
      <selection activeCell="M34" sqref="M34"/>
    </sheetView>
  </sheetViews>
  <sheetFormatPr baseColWidth="10" defaultRowHeight="12.75" x14ac:dyDescent="0.2"/>
  <cols>
    <col min="1" max="1" width="11.42578125" style="214"/>
    <col min="2" max="3" width="12.42578125" style="214" customWidth="1"/>
    <col min="4" max="11" width="13" style="214" customWidth="1"/>
    <col min="12" max="13" width="12.42578125" style="214" customWidth="1"/>
    <col min="14" max="14" width="11" style="214" customWidth="1"/>
    <col min="15" max="16384" width="11.42578125" style="214"/>
  </cols>
  <sheetData>
    <row r="1" spans="2:14" x14ac:dyDescent="0.2"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315"/>
    </row>
    <row r="2" spans="2:14" ht="18" x14ac:dyDescent="0.25">
      <c r="B2" s="215" t="s">
        <v>89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315"/>
    </row>
    <row r="3" spans="2:14" ht="14.25" x14ac:dyDescent="0.2">
      <c r="B3" s="216" t="s">
        <v>93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315"/>
    </row>
    <row r="4" spans="2:14" ht="14.25" x14ac:dyDescent="0.2">
      <c r="B4" s="217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315"/>
    </row>
    <row r="5" spans="2:14" ht="14.25" x14ac:dyDescent="0.2">
      <c r="B5" s="217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315"/>
    </row>
    <row r="6" spans="2:14" ht="14.25" x14ac:dyDescent="0.2">
      <c r="B6" s="217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315"/>
    </row>
    <row r="7" spans="2:14" ht="14.25" x14ac:dyDescent="0.2">
      <c r="B7" s="217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315"/>
    </row>
    <row r="8" spans="2:14" x14ac:dyDescent="0.2">
      <c r="B8" s="316" t="s">
        <v>104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315"/>
    </row>
    <row r="9" spans="2:14" x14ac:dyDescent="0.2">
      <c r="B9" s="218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315"/>
    </row>
    <row r="10" spans="2:14" x14ac:dyDescent="0.2"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315"/>
    </row>
    <row r="11" spans="2:14" x14ac:dyDescent="0.2"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315"/>
    </row>
    <row r="12" spans="2:14" ht="15.75" customHeight="1" thickBot="1" x14ac:dyDescent="0.25">
      <c r="B12" s="220"/>
      <c r="N12" s="221"/>
    </row>
    <row r="13" spans="2:14" ht="18.75" thickBot="1" x14ac:dyDescent="0.25">
      <c r="F13" s="317" t="s">
        <v>20</v>
      </c>
      <c r="G13" s="318"/>
      <c r="H13" s="318"/>
      <c r="I13" s="319"/>
      <c r="N13" s="221"/>
    </row>
    <row r="14" spans="2:14" x14ac:dyDescent="0.2">
      <c r="F14" s="222" t="s">
        <v>14</v>
      </c>
      <c r="G14" s="223" t="s">
        <v>59</v>
      </c>
      <c r="H14" s="223" t="s">
        <v>23</v>
      </c>
      <c r="I14" s="224" t="s">
        <v>19</v>
      </c>
    </row>
    <row r="15" spans="2:14" x14ac:dyDescent="0.2">
      <c r="F15" s="225" t="s">
        <v>15</v>
      </c>
      <c r="G15" s="226">
        <v>211</v>
      </c>
      <c r="H15" s="226">
        <v>0</v>
      </c>
      <c r="I15" s="227">
        <f>SUM(G15:G15)</f>
        <v>211</v>
      </c>
    </row>
    <row r="16" spans="2:14" x14ac:dyDescent="0.2">
      <c r="F16" s="225" t="s">
        <v>16</v>
      </c>
      <c r="G16" s="226">
        <v>237</v>
      </c>
      <c r="H16" s="226">
        <v>0</v>
      </c>
      <c r="I16" s="227">
        <f>SUM(G16:G16)</f>
        <v>237</v>
      </c>
    </row>
    <row r="17" spans="3:12" x14ac:dyDescent="0.2">
      <c r="F17" s="225" t="s">
        <v>17</v>
      </c>
      <c r="G17" s="226">
        <v>247</v>
      </c>
      <c r="H17" s="226">
        <v>0</v>
      </c>
      <c r="I17" s="227">
        <f>SUM(G17:G17)</f>
        <v>247</v>
      </c>
    </row>
    <row r="18" spans="3:12" x14ac:dyDescent="0.2">
      <c r="F18" s="225" t="s">
        <v>18</v>
      </c>
      <c r="G18" s="226">
        <v>276</v>
      </c>
      <c r="H18" s="226">
        <v>0</v>
      </c>
      <c r="I18" s="227">
        <f>SUM(G18:G18)</f>
        <v>276</v>
      </c>
    </row>
    <row r="19" spans="3:12" x14ac:dyDescent="0.2">
      <c r="F19" s="225" t="s">
        <v>56</v>
      </c>
      <c r="G19" s="228">
        <v>224</v>
      </c>
      <c r="H19" s="228">
        <v>1</v>
      </c>
      <c r="I19" s="227">
        <f>SUM(G19:G19)</f>
        <v>224</v>
      </c>
    </row>
    <row r="20" spans="3:12" x14ac:dyDescent="0.2">
      <c r="F20" s="229" t="s">
        <v>61</v>
      </c>
      <c r="G20" s="230">
        <v>212</v>
      </c>
      <c r="H20" s="230">
        <v>1</v>
      </c>
      <c r="I20" s="227">
        <f t="shared" ref="I20:I25" si="0">SUM(G20:H20)</f>
        <v>213</v>
      </c>
    </row>
    <row r="21" spans="3:12" x14ac:dyDescent="0.2">
      <c r="F21" s="229" t="s">
        <v>81</v>
      </c>
      <c r="G21" s="230">
        <v>218</v>
      </c>
      <c r="H21" s="230">
        <v>3</v>
      </c>
      <c r="I21" s="227">
        <f t="shared" si="0"/>
        <v>221</v>
      </c>
    </row>
    <row r="22" spans="3:12" x14ac:dyDescent="0.2">
      <c r="F22" s="229" t="s">
        <v>87</v>
      </c>
      <c r="G22" s="230">
        <v>249</v>
      </c>
      <c r="H22" s="230">
        <v>3</v>
      </c>
      <c r="I22" s="227">
        <f t="shared" si="0"/>
        <v>252</v>
      </c>
    </row>
    <row r="23" spans="3:12" x14ac:dyDescent="0.2">
      <c r="F23" s="229" t="s">
        <v>99</v>
      </c>
      <c r="G23" s="230">
        <v>275</v>
      </c>
      <c r="H23" s="230">
        <v>3</v>
      </c>
      <c r="I23" s="227">
        <f t="shared" si="0"/>
        <v>278</v>
      </c>
    </row>
    <row r="24" spans="3:12" x14ac:dyDescent="0.2">
      <c r="F24" s="229" t="s">
        <v>105</v>
      </c>
      <c r="G24" s="230">
        <v>314</v>
      </c>
      <c r="H24" s="230">
        <v>3</v>
      </c>
      <c r="I24" s="227">
        <f t="shared" si="0"/>
        <v>317</v>
      </c>
    </row>
    <row r="25" spans="3:12" x14ac:dyDescent="0.2">
      <c r="F25" s="322">
        <v>42036</v>
      </c>
      <c r="G25" s="323">
        <v>321</v>
      </c>
      <c r="H25" s="323">
        <v>3</v>
      </c>
      <c r="I25" s="324">
        <f t="shared" si="0"/>
        <v>324</v>
      </c>
    </row>
    <row r="26" spans="3:12" ht="13.5" thickBot="1" x14ac:dyDescent="0.25">
      <c r="F26" s="231">
        <v>42005</v>
      </c>
      <c r="G26" s="232">
        <v>321</v>
      </c>
      <c r="H26" s="232">
        <v>3</v>
      </c>
      <c r="I26" s="233">
        <f>+G26+H26</f>
        <v>324</v>
      </c>
    </row>
    <row r="27" spans="3:12" ht="13.5" thickBot="1" x14ac:dyDescent="0.25"/>
    <row r="28" spans="3:12" ht="18.75" thickBot="1" x14ac:dyDescent="0.3">
      <c r="C28" s="312" t="s">
        <v>21</v>
      </c>
      <c r="D28" s="313"/>
      <c r="E28" s="313"/>
      <c r="F28" s="313"/>
      <c r="G28" s="313"/>
      <c r="H28" s="313"/>
      <c r="I28" s="313"/>
      <c r="J28" s="313"/>
      <c r="K28" s="313"/>
      <c r="L28" s="314"/>
    </row>
    <row r="29" spans="3:12" ht="38.25" x14ac:dyDescent="0.2">
      <c r="C29" s="222" t="s">
        <v>14</v>
      </c>
      <c r="D29" s="223" t="s">
        <v>59</v>
      </c>
      <c r="E29" s="223" t="s">
        <v>57</v>
      </c>
      <c r="F29" s="223" t="s">
        <v>22</v>
      </c>
      <c r="G29" s="223" t="s">
        <v>23</v>
      </c>
      <c r="H29" s="234" t="s">
        <v>100</v>
      </c>
      <c r="I29" s="234" t="s">
        <v>101</v>
      </c>
      <c r="J29" s="223" t="s">
        <v>1</v>
      </c>
      <c r="K29" s="235" t="s">
        <v>2</v>
      </c>
      <c r="L29" s="224" t="s">
        <v>24</v>
      </c>
    </row>
    <row r="30" spans="3:12" x14ac:dyDescent="0.2">
      <c r="C30" s="236" t="s">
        <v>15</v>
      </c>
      <c r="D30" s="237">
        <v>1162</v>
      </c>
      <c r="E30" s="237">
        <v>0</v>
      </c>
      <c r="F30" s="238">
        <v>0</v>
      </c>
      <c r="G30" s="238">
        <v>0</v>
      </c>
      <c r="H30" s="238">
        <v>0</v>
      </c>
      <c r="I30" s="238">
        <v>0</v>
      </c>
      <c r="J30" s="238">
        <v>3</v>
      </c>
      <c r="K30" s="239">
        <v>9</v>
      </c>
      <c r="L30" s="240">
        <f t="shared" ref="L30:L41" si="1">SUM(D30:K30)</f>
        <v>1174</v>
      </c>
    </row>
    <row r="31" spans="3:12" x14ac:dyDescent="0.2">
      <c r="C31" s="236" t="s">
        <v>16</v>
      </c>
      <c r="D31" s="237">
        <v>1382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39">
        <v>3</v>
      </c>
      <c r="L31" s="240">
        <f t="shared" si="1"/>
        <v>1385</v>
      </c>
    </row>
    <row r="32" spans="3:12" x14ac:dyDescent="0.2">
      <c r="C32" s="236" t="s">
        <v>17</v>
      </c>
      <c r="D32" s="237">
        <v>1405</v>
      </c>
      <c r="E32" s="237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9">
        <v>5</v>
      </c>
      <c r="L32" s="240">
        <f t="shared" si="1"/>
        <v>1410</v>
      </c>
    </row>
    <row r="33" spans="3:12" x14ac:dyDescent="0.2">
      <c r="C33" s="236" t="s">
        <v>18</v>
      </c>
      <c r="D33" s="237">
        <v>1920</v>
      </c>
      <c r="E33" s="237">
        <v>0</v>
      </c>
      <c r="F33" s="238">
        <v>2</v>
      </c>
      <c r="G33" s="238">
        <v>0</v>
      </c>
      <c r="H33" s="238">
        <v>10</v>
      </c>
      <c r="I33" s="238">
        <v>0</v>
      </c>
      <c r="J33" s="238">
        <v>0</v>
      </c>
      <c r="K33" s="239">
        <v>18</v>
      </c>
      <c r="L33" s="240">
        <f t="shared" si="1"/>
        <v>1950</v>
      </c>
    </row>
    <row r="34" spans="3:12" x14ac:dyDescent="0.2">
      <c r="C34" s="236" t="s">
        <v>56</v>
      </c>
      <c r="D34" s="241">
        <v>1822</v>
      </c>
      <c r="E34" s="241">
        <v>0</v>
      </c>
      <c r="F34" s="242">
        <v>2</v>
      </c>
      <c r="G34" s="242">
        <v>2</v>
      </c>
      <c r="H34" s="242">
        <v>10</v>
      </c>
      <c r="I34" s="242">
        <v>0</v>
      </c>
      <c r="J34" s="242">
        <v>0</v>
      </c>
      <c r="K34" s="239">
        <v>22</v>
      </c>
      <c r="L34" s="240">
        <f t="shared" si="1"/>
        <v>1858</v>
      </c>
    </row>
    <row r="35" spans="3:12" x14ac:dyDescent="0.2">
      <c r="C35" s="243" t="s">
        <v>61</v>
      </c>
      <c r="D35" s="244">
        <v>1816</v>
      </c>
      <c r="E35" s="244">
        <v>3</v>
      </c>
      <c r="F35" s="245">
        <v>2</v>
      </c>
      <c r="G35" s="245">
        <v>1</v>
      </c>
      <c r="H35" s="245">
        <v>0</v>
      </c>
      <c r="I35" s="245">
        <v>1</v>
      </c>
      <c r="J35" s="245">
        <v>0</v>
      </c>
      <c r="K35" s="239">
        <v>23</v>
      </c>
      <c r="L35" s="240">
        <f t="shared" si="1"/>
        <v>1846</v>
      </c>
    </row>
    <row r="36" spans="3:12" x14ac:dyDescent="0.2">
      <c r="C36" s="243" t="s">
        <v>81</v>
      </c>
      <c r="D36" s="244">
        <v>1699</v>
      </c>
      <c r="E36" s="244">
        <v>8</v>
      </c>
      <c r="F36" s="245">
        <v>2</v>
      </c>
      <c r="G36" s="245">
        <v>63</v>
      </c>
      <c r="H36" s="245">
        <v>0</v>
      </c>
      <c r="I36" s="245">
        <v>1</v>
      </c>
      <c r="J36" s="245">
        <v>0</v>
      </c>
      <c r="K36" s="239">
        <v>23</v>
      </c>
      <c r="L36" s="240">
        <f t="shared" si="1"/>
        <v>1796</v>
      </c>
    </row>
    <row r="37" spans="3:12" x14ac:dyDescent="0.2">
      <c r="C37" s="243" t="s">
        <v>87</v>
      </c>
      <c r="D37" s="244">
        <v>1792</v>
      </c>
      <c r="E37" s="244">
        <v>11</v>
      </c>
      <c r="F37" s="245">
        <v>2</v>
      </c>
      <c r="G37" s="245">
        <v>63</v>
      </c>
      <c r="H37" s="245">
        <v>0</v>
      </c>
      <c r="I37" s="245">
        <v>1</v>
      </c>
      <c r="J37" s="245">
        <v>3</v>
      </c>
      <c r="K37" s="239">
        <v>23</v>
      </c>
      <c r="L37" s="240">
        <f t="shared" si="1"/>
        <v>1895</v>
      </c>
    </row>
    <row r="38" spans="3:12" x14ac:dyDescent="0.2">
      <c r="C38" s="243" t="s">
        <v>99</v>
      </c>
      <c r="D38" s="244">
        <v>1937</v>
      </c>
      <c r="E38" s="244">
        <v>20</v>
      </c>
      <c r="F38" s="245">
        <v>2</v>
      </c>
      <c r="G38" s="245">
        <v>65</v>
      </c>
      <c r="H38" s="245">
        <v>0</v>
      </c>
      <c r="I38" s="245">
        <v>1</v>
      </c>
      <c r="J38" s="245">
        <v>3</v>
      </c>
      <c r="K38" s="239">
        <v>24</v>
      </c>
      <c r="L38" s="240">
        <f t="shared" si="1"/>
        <v>2052</v>
      </c>
    </row>
    <row r="39" spans="3:12" x14ac:dyDescent="0.2">
      <c r="C39" s="243" t="s">
        <v>105</v>
      </c>
      <c r="D39" s="244">
        <v>2044</v>
      </c>
      <c r="E39" s="244">
        <v>22</v>
      </c>
      <c r="F39" s="245">
        <v>2</v>
      </c>
      <c r="G39" s="245">
        <v>65</v>
      </c>
      <c r="H39" s="245">
        <v>1</v>
      </c>
      <c r="I39" s="245">
        <v>1</v>
      </c>
      <c r="J39" s="245">
        <v>4</v>
      </c>
      <c r="K39" s="239">
        <v>27</v>
      </c>
      <c r="L39" s="240">
        <f t="shared" si="1"/>
        <v>2166</v>
      </c>
    </row>
    <row r="40" spans="3:12" x14ac:dyDescent="0.2">
      <c r="C40" s="243">
        <v>42036</v>
      </c>
      <c r="D40" s="244">
        <v>2079</v>
      </c>
      <c r="E40" s="244">
        <v>22</v>
      </c>
      <c r="F40" s="245">
        <v>2</v>
      </c>
      <c r="G40" s="245">
        <v>65</v>
      </c>
      <c r="H40" s="245">
        <v>1</v>
      </c>
      <c r="I40" s="245">
        <v>1</v>
      </c>
      <c r="J40" s="245">
        <v>4</v>
      </c>
      <c r="K40" s="239">
        <v>27</v>
      </c>
      <c r="L40" s="240">
        <f>+D40+E40+F40+G40+H40+I40+J40+K40</f>
        <v>2201</v>
      </c>
    </row>
    <row r="41" spans="3:12" x14ac:dyDescent="0.2">
      <c r="C41" s="243">
        <v>42005</v>
      </c>
      <c r="D41" s="244">
        <v>2066</v>
      </c>
      <c r="E41" s="244">
        <v>22</v>
      </c>
      <c r="F41" s="245">
        <v>2</v>
      </c>
      <c r="G41" s="245">
        <v>65</v>
      </c>
      <c r="H41" s="245">
        <v>1</v>
      </c>
      <c r="I41" s="245">
        <v>1</v>
      </c>
      <c r="J41" s="245">
        <v>4</v>
      </c>
      <c r="K41" s="239">
        <v>27</v>
      </c>
      <c r="L41" s="240">
        <f t="shared" si="1"/>
        <v>2188</v>
      </c>
    </row>
  </sheetData>
  <mergeCells count="2">
    <mergeCell ref="F13:I13"/>
    <mergeCell ref="C28:L28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2" sqref="O22"/>
    </sheetView>
  </sheetViews>
  <sheetFormatPr baseColWidth="10" defaultRowHeight="12.75" x14ac:dyDescent="0.2"/>
  <cols>
    <col min="1" max="16384" width="11.42578125" style="192"/>
  </cols>
  <sheetData>
    <row r="1" spans="2:14" x14ac:dyDescent="0.2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2:14" ht="18" x14ac:dyDescent="0.25">
      <c r="B2" s="156" t="s">
        <v>89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ht="14.25" x14ac:dyDescent="0.2">
      <c r="B3" s="157" t="s">
        <v>94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2:14" ht="14.25" x14ac:dyDescent="0.2">
      <c r="B4" s="155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4" ht="14.25" x14ac:dyDescent="0.2">
      <c r="B5" s="155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2:14" ht="14.25" x14ac:dyDescent="0.2">
      <c r="B6" s="155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2:14" ht="14.25" x14ac:dyDescent="0.2">
      <c r="B7" s="155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2:14" x14ac:dyDescent="0.2">
      <c r="B8" s="158" t="str">
        <f>Inicio!B8</f>
        <v xml:space="preserve">      Fecha de publicación: febrero de 2015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 x14ac:dyDescent="0.2"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2:14" x14ac:dyDescent="0.2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2:14" x14ac:dyDescent="0.2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192"/>
  </cols>
  <sheetData>
    <row r="1" spans="2:14" x14ac:dyDescent="0.2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2:14" ht="18" x14ac:dyDescent="0.25">
      <c r="B2" s="156" t="s">
        <v>89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ht="14.25" x14ac:dyDescent="0.2">
      <c r="B3" s="157" t="s">
        <v>95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2:14" ht="14.25" x14ac:dyDescent="0.2">
      <c r="B4" s="155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4" ht="14.25" x14ac:dyDescent="0.2">
      <c r="B5" s="155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2:14" ht="14.25" x14ac:dyDescent="0.2">
      <c r="B6" s="155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2:14" ht="14.25" x14ac:dyDescent="0.2">
      <c r="B7" s="155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2:14" x14ac:dyDescent="0.2">
      <c r="B8" s="158" t="str">
        <f>Inicio!B8</f>
        <v xml:space="preserve">      Fecha de publicación: febrero de 2015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 x14ac:dyDescent="0.2"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2:14" x14ac:dyDescent="0.2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2:14" x14ac:dyDescent="0.2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315"/>
  </cols>
  <sheetData>
    <row r="1" spans="2:14" x14ac:dyDescent="0.2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2:14" ht="18" x14ac:dyDescent="0.25">
      <c r="B2" s="215" t="s">
        <v>89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2:14" ht="14.25" x14ac:dyDescent="0.2">
      <c r="B3" s="216" t="s">
        <v>96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2:14" ht="14.25" x14ac:dyDescent="0.2">
      <c r="B4" s="246" t="s">
        <v>97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2:14" ht="14.25" x14ac:dyDescent="0.2">
      <c r="B5" s="217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2:14" ht="14.25" x14ac:dyDescent="0.2">
      <c r="B6" s="217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</row>
    <row r="7" spans="2:14" ht="14.25" x14ac:dyDescent="0.2">
      <c r="B7" s="217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</row>
    <row r="8" spans="2:14" x14ac:dyDescent="0.2">
      <c r="B8" s="316" t="str">
        <f>'5-RI'!B8</f>
        <v xml:space="preserve">      Fecha de publicación: febrero de 2015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</row>
    <row r="9" spans="2:14" x14ac:dyDescent="0.2"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</row>
    <row r="10" spans="2:14" x14ac:dyDescent="0.2"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2:14" x14ac:dyDescent="0.2"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315"/>
  </cols>
  <sheetData>
    <row r="1" spans="2:14" x14ac:dyDescent="0.2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2:14" ht="18" x14ac:dyDescent="0.25">
      <c r="B2" s="215" t="s">
        <v>89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2:14" ht="14.25" x14ac:dyDescent="0.2">
      <c r="B3" s="216" t="s">
        <v>98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</row>
    <row r="4" spans="2:14" ht="14.25" x14ac:dyDescent="0.2">
      <c r="B4" s="246" t="s">
        <v>97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2:14" ht="14.25" x14ac:dyDescent="0.2">
      <c r="B5" s="217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</row>
    <row r="6" spans="2:14" ht="14.25" x14ac:dyDescent="0.2">
      <c r="B6" s="217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</row>
    <row r="7" spans="2:14" ht="14.25" x14ac:dyDescent="0.2">
      <c r="B7" s="217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</row>
    <row r="8" spans="2:14" x14ac:dyDescent="0.2">
      <c r="B8" s="316" t="str">
        <f>'5-RI'!B8</f>
        <v xml:space="preserve">      Fecha de publicación: febrero de 2015</v>
      </c>
      <c r="C8" s="320"/>
      <c r="D8" s="320"/>
      <c r="E8" s="320"/>
      <c r="F8" s="320"/>
      <c r="G8" s="320"/>
      <c r="H8" s="320"/>
      <c r="I8" s="320"/>
      <c r="J8" s="320"/>
      <c r="K8" s="320"/>
      <c r="L8" s="320"/>
      <c r="M8" s="320"/>
      <c r="N8" s="320"/>
    </row>
    <row r="9" spans="2:14" x14ac:dyDescent="0.2"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</row>
    <row r="10" spans="2:14" x14ac:dyDescent="0.2">
      <c r="B10" s="320"/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2:14" x14ac:dyDescent="0.2">
      <c r="B11" s="321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2015-03-23T20:23:04Z</dcterms:modified>
</cp:coreProperties>
</file>