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K51" i="29" l="1"/>
  <c r="L51" i="29"/>
  <c r="M51" i="29"/>
  <c r="K76" i="29"/>
  <c r="L76" i="29"/>
  <c r="M76" i="29"/>
  <c r="F100" i="29" l="1"/>
  <c r="F76" i="29"/>
  <c r="J76" i="29"/>
  <c r="J51" i="29"/>
  <c r="F51" i="29"/>
  <c r="B51" i="29"/>
  <c r="B76" i="29" s="1"/>
  <c r="B100" i="29" s="1"/>
  <c r="B119" i="29" s="1"/>
  <c r="F119" i="29"/>
  <c r="N51" i="29" l="1"/>
  <c r="N76" i="29"/>
  <c r="C7" i="30"/>
  <c r="M75" i="29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<sst xmlns="http://schemas.openxmlformats.org/spreadsheetml/2006/main" count="84" uniqueCount="40">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</sst>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71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166" fontId="2" fillId="24" borderId="10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/>
    <xf numFmtId="166" fontId="29" fillId="24" borderId="17" xfId="1" applyNumberFormat="1" applyFont="1" applyFill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  <xf numFmtId="17" fontId="36" fillId="25" borderId="10" xfId="1" applyNumberFormat="1" applyFont="1" applyFill="1" applyBorder="1" applyAlignment="1">
      <alignment horizontal="right"/>
    </xf>
    <xf numFmtId="10" fontId="2" fillId="0" borderId="10" xfId="60" applyNumberFormat="1" applyFont="1" applyBorder="1"/>
    <xf numFmtId="0" fontId="2" fillId="25" borderId="10" xfId="1" applyFont="1" applyFill="1" applyBorder="1" applyAlignment="1">
      <alignment horizontal="right"/>
    </xf>
    <xf numFmtId="0" fontId="2" fillId="25" borderId="19" xfId="1" applyFont="1" applyFill="1" applyBorder="1" applyAlignment="1">
      <alignment horizontal="right"/>
    </xf>
    <xf numFmtId="166" fontId="2" fillId="24" borderId="19" xfId="1" applyNumberFormat="1" applyFont="1" applyFill="1" applyBorder="1" applyAlignment="1">
      <alignment horizontal="center"/>
    </xf>
    <xf numFmtId="166" fontId="29" fillId="24" borderId="19" xfId="1" applyNumberFormat="1" applyFont="1" applyFill="1" applyBorder="1" applyAlignment="1">
      <alignment horizontal="center" wrapText="1"/>
    </xf>
    <xf numFmtId="10" fontId="2" fillId="0" borderId="19" xfId="60" applyNumberFormat="1" applyFont="1" applyBorder="1"/>
    <xf numFmtId="0" fontId="44" fillId="27" borderId="20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44" fillId="27" borderId="22" xfId="0" applyFont="1" applyFill="1" applyBorder="1" applyAlignment="1">
      <alignment horizontal="center" vertical="center" wrapText="1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41730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12181007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41730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5212879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41730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594493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41730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17988379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0384"/>
        <c:axId val="117601344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41730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1.1342702951789863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33120"/>
        <c:axId val="117601920"/>
      </c:lineChart>
      <c:catAx>
        <c:axId val="8488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760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013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84880384"/>
        <c:crosses val="autoZero"/>
        <c:crossBetween val="between"/>
      </c:valAx>
      <c:catAx>
        <c:axId val="8493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601920"/>
        <c:crosses val="autoZero"/>
        <c:auto val="1"/>
        <c:lblAlgn val="ctr"/>
        <c:lblOffset val="100"/>
        <c:noMultiLvlLbl val="0"/>
      </c:catAx>
      <c:valAx>
        <c:axId val="11760192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8493312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12181007</c:v>
                </c:pt>
                <c:pt idx="1">
                  <c:v>5212879</c:v>
                </c:pt>
                <c:pt idx="2">
                  <c:v>594493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4"/>
          <c:order val="4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17988379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14307165</c:v>
                </c:pt>
                <c:pt idx="1">
                  <c:v>3592462</c:v>
                </c:pt>
                <c:pt idx="2">
                  <c:v>88752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17988379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9802721</c:v>
                </c:pt>
                <c:pt idx="1">
                  <c:v>4142222</c:v>
                </c:pt>
                <c:pt idx="2">
                  <c:v>362222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2344508</c:v>
                </c:pt>
                <c:pt idx="1">
                  <c:v>1023765</c:v>
                </c:pt>
                <c:pt idx="2">
                  <c:v>224189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33778</c:v>
                </c:pt>
                <c:pt idx="1">
                  <c:v>46892</c:v>
                </c:pt>
                <c:pt idx="2">
                  <c:v>8082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41730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88752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41730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3592462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41730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14307165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337344"/>
        <c:axId val="134624320"/>
      </c:lineChart>
      <c:catAx>
        <c:axId val="1293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346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62432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2933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41730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2590346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41730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1444250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41730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257217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41730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4291813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76992"/>
        <c:axId val="134815744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41730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0.27272247555484413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77504"/>
        <c:axId val="134816320"/>
      </c:lineChart>
      <c:catAx>
        <c:axId val="1330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481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157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3076992"/>
        <c:crosses val="autoZero"/>
        <c:crossBetween val="between"/>
      </c:valAx>
      <c:catAx>
        <c:axId val="1330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4816320"/>
        <c:crosses val="autoZero"/>
        <c:auto val="1"/>
        <c:lblAlgn val="ctr"/>
        <c:lblOffset val="100"/>
        <c:noMultiLvlLbl val="0"/>
      </c:catAx>
      <c:valAx>
        <c:axId val="134816320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3077504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abril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17.988.379</a:t>
          </a: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abril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17.988.379</a:t>
          </a: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49" t="s">
        <v>11</v>
      </c>
      <c r="D3" s="49"/>
      <c r="E3" s="49"/>
      <c r="F3" s="49"/>
      <c r="G3" s="49"/>
      <c r="H3" s="49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12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0" t="str">
        <f>RESUMEN_NOTAS!C8</f>
        <v>Fecha de publicación: Mayo de 2014</v>
      </c>
      <c r="D7" s="50"/>
      <c r="E7" s="50"/>
      <c r="F7" s="50"/>
      <c r="G7" s="50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27" sqref="J2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51" t="s">
        <v>11</v>
      </c>
      <c r="D2" s="51"/>
      <c r="E2" s="51"/>
      <c r="F2" s="51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3" t="s">
        <v>17</v>
      </c>
      <c r="D3" s="33"/>
      <c r="E3" s="33"/>
      <c r="F3" s="33"/>
      <c r="G3" s="33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52" t="str">
        <f>RESUMEN_NOTAS!C8</f>
        <v>Fecha de publicación: Mayo de 2014</v>
      </c>
      <c r="D6" s="52"/>
      <c r="E6" s="52"/>
      <c r="F6" s="52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51" t="s">
        <v>11</v>
      </c>
      <c r="D2" s="51"/>
      <c r="E2" s="51"/>
      <c r="F2" s="51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3" t="s">
        <v>20</v>
      </c>
      <c r="D3" s="33"/>
      <c r="E3" s="33"/>
      <c r="F3" s="33"/>
      <c r="G3" s="33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52" t="str">
        <f>RESUMEN_NOTAS!C8</f>
        <v>Fecha de publicación: Mayo de 2014</v>
      </c>
      <c r="D6" s="52"/>
      <c r="E6" s="52"/>
      <c r="F6" s="52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49" t="s">
        <v>11</v>
      </c>
      <c r="D3" s="49"/>
      <c r="E3" s="49"/>
      <c r="F3" s="49"/>
      <c r="G3" s="49"/>
      <c r="H3" s="49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21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0" t="str">
        <f>RESUMEN_NOTAS!C8</f>
        <v>Fecha de publicación: Mayo de 2014</v>
      </c>
      <c r="D7" s="50"/>
      <c r="E7" s="50"/>
      <c r="F7" s="50"/>
      <c r="G7" s="50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49" t="s">
        <v>11</v>
      </c>
      <c r="D3" s="49"/>
      <c r="E3" s="49"/>
      <c r="F3" s="49"/>
      <c r="G3" s="49"/>
      <c r="H3" s="49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26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50" t="str">
        <f>RESUMEN_NOTAS!C8</f>
        <v>Fecha de publicación: Mayo de 2014</v>
      </c>
      <c r="D7" s="50"/>
      <c r="E7" s="50"/>
      <c r="F7" s="50"/>
      <c r="G7" s="50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7"/>
  <sheetViews>
    <sheetView tabSelected="1" zoomScaleNormal="100" workbookViewId="0">
      <selection activeCell="F26" sqref="F26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</row>
    <row r="2" spans="2:18" x14ac:dyDescent="0.2">
      <c r="B2" s="13"/>
      <c r="C2" s="13"/>
      <c r="D2" s="13"/>
      <c r="E2" s="13"/>
      <c r="F2" s="13"/>
      <c r="G2" s="13"/>
    </row>
    <row r="3" spans="2:18" ht="18" x14ac:dyDescent="0.25">
      <c r="B3" s="13"/>
      <c r="C3" s="53" t="s">
        <v>14</v>
      </c>
      <c r="D3" s="53"/>
      <c r="E3" s="53"/>
      <c r="F3" s="53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56"/>
      <c r="E5" s="56"/>
      <c r="F5" s="56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60" t="s">
        <v>39</v>
      </c>
      <c r="D8" s="60"/>
      <c r="E8" s="60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68" t="s">
        <v>15</v>
      </c>
      <c r="C12" s="69" t="s">
        <v>2</v>
      </c>
      <c r="D12" s="69" t="s">
        <v>3</v>
      </c>
      <c r="E12" s="69" t="s">
        <v>13</v>
      </c>
      <c r="F12" s="69" t="s">
        <v>19</v>
      </c>
      <c r="G12" s="70" t="s">
        <v>5</v>
      </c>
      <c r="J12" s="42"/>
    </row>
    <row r="13" spans="2:18" x14ac:dyDescent="0.2">
      <c r="B13" s="64">
        <v>2001</v>
      </c>
      <c r="C13" s="65">
        <v>483982</v>
      </c>
      <c r="D13" s="65">
        <v>375170</v>
      </c>
      <c r="E13" s="65">
        <v>0</v>
      </c>
      <c r="F13" s="66">
        <f t="shared" ref="F13:F19" si="0">+C13+D13+E13</f>
        <v>859152</v>
      </c>
      <c r="G13" s="67">
        <v>6.8842726926862691E-2</v>
      </c>
      <c r="K13" s="25"/>
      <c r="P13" s="25"/>
      <c r="Q13" s="25"/>
      <c r="R13" s="25"/>
    </row>
    <row r="14" spans="2:18" x14ac:dyDescent="0.2">
      <c r="B14" s="63">
        <f>+B13+1</f>
        <v>2002</v>
      </c>
      <c r="C14" s="46">
        <v>920878</v>
      </c>
      <c r="D14" s="46">
        <v>639983</v>
      </c>
      <c r="E14" s="46">
        <v>0</v>
      </c>
      <c r="F14" s="3">
        <f t="shared" si="0"/>
        <v>1560861</v>
      </c>
      <c r="G14" s="62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63">
        <f t="shared" ref="B15:B20" si="1">+B14+1</f>
        <v>2003</v>
      </c>
      <c r="C15" s="46">
        <v>1533015</v>
      </c>
      <c r="D15" s="46">
        <v>861342</v>
      </c>
      <c r="E15" s="46">
        <v>3804</v>
      </c>
      <c r="F15" s="3">
        <f t="shared" si="0"/>
        <v>2398161</v>
      </c>
      <c r="G15" s="62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63">
        <f t="shared" si="1"/>
        <v>2004</v>
      </c>
      <c r="C16" s="46">
        <v>2317061</v>
      </c>
      <c r="D16" s="46">
        <v>1119757</v>
      </c>
      <c r="E16" s="46">
        <v>107356</v>
      </c>
      <c r="F16" s="3">
        <f t="shared" si="0"/>
        <v>3544174</v>
      </c>
      <c r="G16" s="62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63">
        <f t="shared" si="1"/>
        <v>2005</v>
      </c>
      <c r="C17" s="46">
        <v>4088350</v>
      </c>
      <c r="D17" s="46">
        <v>1931629.9622600004</v>
      </c>
      <c r="E17" s="46">
        <v>226352</v>
      </c>
      <c r="F17" s="3">
        <f t="shared" si="0"/>
        <v>6246331.9622600004</v>
      </c>
      <c r="G17" s="62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63">
        <f t="shared" si="1"/>
        <v>2006</v>
      </c>
      <c r="C18" s="46">
        <v>5636395</v>
      </c>
      <c r="D18" s="46">
        <v>2490002.1774500068</v>
      </c>
      <c r="E18" s="46">
        <v>358653</v>
      </c>
      <c r="F18" s="3">
        <f t="shared" si="0"/>
        <v>8485050.1774500068</v>
      </c>
      <c r="G18" s="62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63">
        <f t="shared" si="1"/>
        <v>2007</v>
      </c>
      <c r="C19" s="46">
        <v>6907911</v>
      </c>
      <c r="D19" s="46">
        <v>2582436</v>
      </c>
      <c r="E19" s="46">
        <v>433275</v>
      </c>
      <c r="F19" s="3">
        <f t="shared" si="0"/>
        <v>9923622</v>
      </c>
      <c r="G19" s="62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63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62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63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62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63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62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63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62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63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62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63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62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61">
        <v>41730</v>
      </c>
      <c r="C26" s="4">
        <v>12181007</v>
      </c>
      <c r="D26" s="4">
        <v>5212879</v>
      </c>
      <c r="E26" s="4">
        <v>594493</v>
      </c>
      <c r="F26" s="3">
        <v>17988379</v>
      </c>
      <c r="G26" s="62">
        <v>1.1342702951789863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53" t="s">
        <v>14</v>
      </c>
      <c r="D30" s="53"/>
      <c r="E30" s="53"/>
      <c r="F30" s="53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56"/>
      <c r="E32" s="56"/>
      <c r="F32" s="56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Mayo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54" t="s">
        <v>15</v>
      </c>
      <c r="C39" s="58" t="s">
        <v>9</v>
      </c>
      <c r="D39" s="58"/>
      <c r="E39" s="58"/>
      <c r="F39" s="58"/>
      <c r="G39" s="58" t="s">
        <v>10</v>
      </c>
      <c r="H39" s="58"/>
      <c r="I39" s="58"/>
      <c r="J39" s="58"/>
      <c r="K39" s="58" t="s">
        <v>34</v>
      </c>
      <c r="L39" s="58"/>
      <c r="M39" s="58"/>
      <c r="N39" s="59"/>
    </row>
    <row r="40" spans="2:14" x14ac:dyDescent="0.2">
      <c r="B40" s="55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31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7">
        <f>SUM(K41:M41)</f>
        <v>3085353</v>
      </c>
    </row>
    <row r="42" spans="2:14" x14ac:dyDescent="0.2">
      <c r="B42" s="28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7">
        <f t="shared" ref="N42:N48" si="5">SUM(K42:M42)</f>
        <v>5453135.7974420004</v>
      </c>
    </row>
    <row r="43" spans="2:14" x14ac:dyDescent="0.2">
      <c r="B43" s="28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7">
        <f t="shared" si="5"/>
        <v>7466153.9582600072</v>
      </c>
    </row>
    <row r="44" spans="2:14" x14ac:dyDescent="0.2">
      <c r="B44" s="28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7">
        <f t="shared" si="5"/>
        <v>8724423</v>
      </c>
    </row>
    <row r="45" spans="2:14" x14ac:dyDescent="0.2">
      <c r="B45" s="28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0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5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7">
        <f t="shared" si="5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7">
        <f t="shared" si="5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7">
        <f t="shared" si="5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7">
        <f>SUM(K50:M50)</f>
        <v>14005126</v>
      </c>
    </row>
    <row r="51" spans="2:14" ht="13.5" thickBot="1" x14ac:dyDescent="0.25">
      <c r="B51" s="29">
        <f>B26</f>
        <v>41730</v>
      </c>
      <c r="C51" s="26">
        <v>9696881</v>
      </c>
      <c r="D51" s="26">
        <v>4120158</v>
      </c>
      <c r="E51" s="26">
        <v>360739</v>
      </c>
      <c r="F51" s="48">
        <f>SUM(C51:E51)</f>
        <v>14177778</v>
      </c>
      <c r="G51" s="26">
        <v>105840</v>
      </c>
      <c r="H51" s="26">
        <v>22064</v>
      </c>
      <c r="I51" s="26">
        <v>1483</v>
      </c>
      <c r="J51" s="48">
        <f t="shared" ref="J51" si="12">SUM(G51:I51)</f>
        <v>129387</v>
      </c>
      <c r="K51" s="26">
        <f t="shared" ref="K51" si="13">C51+G51</f>
        <v>9802721</v>
      </c>
      <c r="L51" s="26">
        <f t="shared" ref="L51" si="14">D51+H51</f>
        <v>4142222</v>
      </c>
      <c r="M51" s="26">
        <f t="shared" ref="M51" si="15">E51+I51</f>
        <v>362222</v>
      </c>
      <c r="N51" s="47">
        <f>SUM(K51:M51)</f>
        <v>14307165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53" t="s">
        <v>14</v>
      </c>
      <c r="D55" s="53"/>
      <c r="E55" s="53"/>
      <c r="F55" s="5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56"/>
      <c r="E57" s="56"/>
      <c r="F57" s="56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Mayo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54" t="s">
        <v>15</v>
      </c>
      <c r="C64" s="58" t="s">
        <v>7</v>
      </c>
      <c r="D64" s="58"/>
      <c r="E64" s="58"/>
      <c r="F64" s="58"/>
      <c r="G64" s="58" t="s">
        <v>8</v>
      </c>
      <c r="H64" s="58"/>
      <c r="I64" s="58"/>
      <c r="J64" s="58"/>
      <c r="K64" s="58" t="s">
        <v>22</v>
      </c>
      <c r="L64" s="58"/>
      <c r="M64" s="58"/>
      <c r="N64" s="59"/>
    </row>
    <row r="65" spans="2:14" x14ac:dyDescent="0.2">
      <c r="B65" s="55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31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6">C66+G66</f>
        <v>204380</v>
      </c>
      <c r="L66" s="4">
        <f t="shared" si="16"/>
        <v>228562</v>
      </c>
      <c r="M66" s="4">
        <f t="shared" si="16"/>
        <v>25879</v>
      </c>
      <c r="N66" s="27">
        <f>SUM(K66:M66)</f>
        <v>458821</v>
      </c>
    </row>
    <row r="67" spans="2:14" x14ac:dyDescent="0.2">
      <c r="B67" s="28">
        <f t="shared" ref="B67:B70" si="17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5" si="18">SUM(C67:E67)</f>
        <v>793196.16481800005</v>
      </c>
      <c r="G67" s="4"/>
      <c r="H67" s="4"/>
      <c r="I67" s="4"/>
      <c r="J67" s="4"/>
      <c r="K67" s="4">
        <f t="shared" si="16"/>
        <v>389369</v>
      </c>
      <c r="L67" s="4">
        <f t="shared" si="16"/>
        <v>366086.16481800005</v>
      </c>
      <c r="M67" s="4">
        <f t="shared" si="16"/>
        <v>37741</v>
      </c>
      <c r="N67" s="27">
        <f t="shared" ref="N67:N73" si="19">SUM(K67:M67)</f>
        <v>793196.16481800005</v>
      </c>
    </row>
    <row r="68" spans="2:14" x14ac:dyDescent="0.2">
      <c r="B68" s="28">
        <f t="shared" si="17"/>
        <v>2006</v>
      </c>
      <c r="C68" s="4">
        <v>607990</v>
      </c>
      <c r="D68" s="4">
        <v>355780.21918999986</v>
      </c>
      <c r="E68" s="4">
        <v>55126</v>
      </c>
      <c r="F68" s="5">
        <f t="shared" si="18"/>
        <v>1018896.2191899999</v>
      </c>
      <c r="G68" s="4"/>
      <c r="H68" s="4"/>
      <c r="I68" s="4"/>
      <c r="J68" s="4"/>
      <c r="K68" s="4">
        <f t="shared" si="16"/>
        <v>607990</v>
      </c>
      <c r="L68" s="4">
        <f t="shared" si="16"/>
        <v>355780.21918999986</v>
      </c>
      <c r="M68" s="4">
        <f t="shared" si="16"/>
        <v>55126</v>
      </c>
      <c r="N68" s="27">
        <f t="shared" si="19"/>
        <v>1018896.2191899999</v>
      </c>
    </row>
    <row r="69" spans="2:14" x14ac:dyDescent="0.2">
      <c r="B69" s="28">
        <f t="shared" si="17"/>
        <v>2007</v>
      </c>
      <c r="C69" s="4">
        <v>765346</v>
      </c>
      <c r="D69" s="4">
        <v>403778</v>
      </c>
      <c r="E69" s="4">
        <v>46430</v>
      </c>
      <c r="F69" s="5">
        <f t="shared" si="18"/>
        <v>1215554</v>
      </c>
      <c r="G69" s="4"/>
      <c r="H69" s="4"/>
      <c r="I69" s="4"/>
      <c r="J69" s="4"/>
      <c r="K69" s="4">
        <f t="shared" si="16"/>
        <v>765346</v>
      </c>
      <c r="L69" s="4">
        <f t="shared" si="16"/>
        <v>403778</v>
      </c>
      <c r="M69" s="4">
        <f t="shared" si="16"/>
        <v>46430</v>
      </c>
      <c r="N69" s="27">
        <f t="shared" si="19"/>
        <v>1215554</v>
      </c>
    </row>
    <row r="70" spans="2:14" x14ac:dyDescent="0.2">
      <c r="B70" s="28">
        <f t="shared" si="17"/>
        <v>2008</v>
      </c>
      <c r="C70" s="4">
        <v>928531</v>
      </c>
      <c r="D70" s="4">
        <v>471981</v>
      </c>
      <c r="E70" s="4">
        <v>43807</v>
      </c>
      <c r="F70" s="5">
        <f t="shared" si="18"/>
        <v>1444319</v>
      </c>
      <c r="G70" s="4" t="s">
        <v>6</v>
      </c>
      <c r="H70" s="4" t="s">
        <v>6</v>
      </c>
      <c r="I70" s="4">
        <v>7769</v>
      </c>
      <c r="J70" s="5">
        <f t="shared" ref="J70:J75" si="20">SUM(G70:I70)</f>
        <v>7769</v>
      </c>
      <c r="K70" s="4">
        <f>C70</f>
        <v>928531</v>
      </c>
      <c r="L70" s="4">
        <f>D70</f>
        <v>471981</v>
      </c>
      <c r="M70" s="4">
        <f t="shared" ref="M70:M74" si="21">E70+I70</f>
        <v>51576</v>
      </c>
      <c r="N70" s="27">
        <f t="shared" si="19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8"/>
        <v>1472630</v>
      </c>
      <c r="G71" s="4">
        <v>61270</v>
      </c>
      <c r="H71" s="4">
        <v>105208</v>
      </c>
      <c r="I71" s="4">
        <v>10520</v>
      </c>
      <c r="J71" s="5">
        <f t="shared" si="20"/>
        <v>176998</v>
      </c>
      <c r="K71" s="4">
        <f t="shared" ref="K71:L74" si="22">C71+G71</f>
        <v>1062919</v>
      </c>
      <c r="L71" s="4">
        <f t="shared" si="22"/>
        <v>527849</v>
      </c>
      <c r="M71" s="4">
        <f t="shared" si="21"/>
        <v>58860</v>
      </c>
      <c r="N71" s="27">
        <f t="shared" si="19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8"/>
        <v>1743674</v>
      </c>
      <c r="G72" s="4">
        <v>122107</v>
      </c>
      <c r="H72" s="4">
        <v>151946</v>
      </c>
      <c r="I72" s="4">
        <v>16087</v>
      </c>
      <c r="J72" s="5">
        <f t="shared" si="20"/>
        <v>290140</v>
      </c>
      <c r="K72" s="4">
        <f t="shared" si="22"/>
        <v>1321759</v>
      </c>
      <c r="L72" s="4">
        <f t="shared" si="22"/>
        <v>658199</v>
      </c>
      <c r="M72" s="4">
        <f t="shared" si="21"/>
        <v>53856</v>
      </c>
      <c r="N72" s="27">
        <f t="shared" si="19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8"/>
        <v>2058975</v>
      </c>
      <c r="G73" s="4">
        <v>228228</v>
      </c>
      <c r="H73" s="4">
        <v>133364</v>
      </c>
      <c r="I73" s="4">
        <v>46811</v>
      </c>
      <c r="J73" s="5">
        <f t="shared" si="20"/>
        <v>408403</v>
      </c>
      <c r="K73" s="4">
        <f t="shared" si="22"/>
        <v>1655651</v>
      </c>
      <c r="L73" s="4">
        <f t="shared" si="22"/>
        <v>720993</v>
      </c>
      <c r="M73" s="4">
        <f t="shared" si="21"/>
        <v>90734</v>
      </c>
      <c r="N73" s="27">
        <f t="shared" si="19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8"/>
        <v>2471568</v>
      </c>
      <c r="G74" s="4">
        <v>287847</v>
      </c>
      <c r="H74" s="4">
        <v>125304</v>
      </c>
      <c r="I74" s="4">
        <v>91475</v>
      </c>
      <c r="J74" s="5">
        <f t="shared" si="20"/>
        <v>504626</v>
      </c>
      <c r="K74" s="4">
        <f t="shared" si="22"/>
        <v>2013625</v>
      </c>
      <c r="L74" s="4">
        <f t="shared" si="22"/>
        <v>803298</v>
      </c>
      <c r="M74" s="4">
        <f t="shared" si="21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8"/>
        <v>2755095</v>
      </c>
      <c r="G75" s="4">
        <v>410982</v>
      </c>
      <c r="H75" s="4">
        <v>156415</v>
      </c>
      <c r="I75" s="4">
        <v>102785</v>
      </c>
      <c r="J75" s="5">
        <f t="shared" si="20"/>
        <v>670182</v>
      </c>
      <c r="K75" s="4">
        <f t="shared" ref="K75" si="23">C75+G75</f>
        <v>2278310</v>
      </c>
      <c r="L75" s="4">
        <f t="shared" ref="L75" si="24">D75+H75</f>
        <v>973737</v>
      </c>
      <c r="M75" s="4">
        <f t="shared" ref="M75" si="25">E75+I75</f>
        <v>173230</v>
      </c>
      <c r="N75" s="27">
        <f>SUM(K75:M75)</f>
        <v>3425277</v>
      </c>
    </row>
    <row r="76" spans="2:14" ht="13.5" thickBot="1" x14ac:dyDescent="0.25">
      <c r="B76" s="41">
        <f>B51</f>
        <v>41730</v>
      </c>
      <c r="C76" s="26">
        <v>1906571</v>
      </c>
      <c r="D76" s="26">
        <v>855072</v>
      </c>
      <c r="E76" s="26">
        <v>87456</v>
      </c>
      <c r="F76" s="48">
        <f t="shared" ref="F76" si="26">SUM(C76:E76)</f>
        <v>2849099</v>
      </c>
      <c r="G76" s="26">
        <v>437937</v>
      </c>
      <c r="H76" s="26">
        <v>168693</v>
      </c>
      <c r="I76" s="26">
        <v>136733</v>
      </c>
      <c r="J76" s="48">
        <f t="shared" ref="J76" si="27">SUM(G76:I76)</f>
        <v>743363</v>
      </c>
      <c r="K76" s="26">
        <f t="shared" ref="K76" si="28">C76+G76</f>
        <v>2344508</v>
      </c>
      <c r="L76" s="26">
        <f t="shared" ref="L76" si="29">D76+H76</f>
        <v>1023765</v>
      </c>
      <c r="M76" s="26">
        <f t="shared" ref="M76" si="30">E76+I76</f>
        <v>224189</v>
      </c>
      <c r="N76" s="47">
        <f>SUM(K76:M76)</f>
        <v>3592462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53" t="s">
        <v>14</v>
      </c>
      <c r="D79" s="53"/>
      <c r="E79" s="53"/>
      <c r="F79" s="53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56"/>
      <c r="E81" s="56"/>
      <c r="F81" s="56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Mayo de 2014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54" t="s">
        <v>1</v>
      </c>
      <c r="C88" s="58" t="s">
        <v>18</v>
      </c>
      <c r="D88" s="58"/>
      <c r="E88" s="58"/>
      <c r="F88" s="59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55"/>
      <c r="C89" s="19" t="s">
        <v>2</v>
      </c>
      <c r="D89" s="19" t="s">
        <v>3</v>
      </c>
      <c r="E89" s="19" t="s">
        <v>4</v>
      </c>
      <c r="F89" s="31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57"/>
      <c r="D90" s="57"/>
      <c r="E90" s="57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57"/>
      <c r="D91" s="57"/>
      <c r="E91" s="57"/>
      <c r="F91" s="27">
        <v>28749</v>
      </c>
      <c r="G91" s="24"/>
      <c r="H91" s="24"/>
      <c r="I91" s="24"/>
    </row>
    <row r="92" spans="2:14" x14ac:dyDescent="0.2">
      <c r="B92" s="28">
        <v>2006</v>
      </c>
      <c r="C92" s="57"/>
      <c r="D92" s="57"/>
      <c r="E92" s="57"/>
      <c r="F92" s="27">
        <v>44628</v>
      </c>
      <c r="G92" s="24"/>
      <c r="H92" s="24"/>
      <c r="I92" s="24"/>
    </row>
    <row r="93" spans="2:14" x14ac:dyDescent="0.2">
      <c r="B93" s="28">
        <v>2007</v>
      </c>
      <c r="C93" s="57"/>
      <c r="D93" s="57"/>
      <c r="E93" s="57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31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31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31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31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41">
        <f>B76</f>
        <v>41730</v>
      </c>
      <c r="C100" s="26">
        <v>33778</v>
      </c>
      <c r="D100" s="26">
        <v>46892</v>
      </c>
      <c r="E100" s="26">
        <v>8082</v>
      </c>
      <c r="F100" s="47">
        <f>SUM(C100:E100)</f>
        <v>88752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4" t="s">
        <v>14</v>
      </c>
      <c r="D104" s="34"/>
      <c r="E104" s="34"/>
      <c r="F104" s="34"/>
      <c r="G104" s="34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5"/>
      <c r="E106" s="35"/>
      <c r="F106" s="35"/>
      <c r="G106" s="35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Mayo de 2014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5.75" x14ac:dyDescent="0.25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30" t="s">
        <v>15</v>
      </c>
      <c r="C113" s="19" t="s">
        <v>2</v>
      </c>
      <c r="D113" s="19" t="s">
        <v>3</v>
      </c>
      <c r="E113" s="19" t="s">
        <v>23</v>
      </c>
      <c r="F113" s="19" t="s">
        <v>24</v>
      </c>
      <c r="G113" s="31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8">
        <f>+C114+D114+E114</f>
        <v>212842</v>
      </c>
      <c r="G114" s="39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8">
        <f>+C115+D115+E115</f>
        <v>1322854.1719999998</v>
      </c>
      <c r="G115" s="39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8">
        <f>+C116+D116+E116</f>
        <v>1513107</v>
      </c>
      <c r="G116" s="39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8">
        <v>3300480</v>
      </c>
      <c r="G117" s="39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8">
        <f>+C118+D118+E118</f>
        <v>4134741</v>
      </c>
      <c r="G118" s="39">
        <v>0.26211136544866737</v>
      </c>
    </row>
    <row r="119" spans="2:17" ht="13.5" thickBot="1" x14ac:dyDescent="0.25">
      <c r="B119" s="41">
        <f>B100</f>
        <v>41730</v>
      </c>
      <c r="C119" s="26">
        <v>2590346</v>
      </c>
      <c r="D119" s="26">
        <v>1444250</v>
      </c>
      <c r="E119" s="26">
        <v>257217</v>
      </c>
      <c r="F119" s="37">
        <f>+C119+D119+E119</f>
        <v>4291813</v>
      </c>
      <c r="G119" s="40">
        <v>0.27272247555484413</v>
      </c>
    </row>
    <row r="121" spans="2:17" x14ac:dyDescent="0.2">
      <c r="B121" s="45" t="s">
        <v>37</v>
      </c>
      <c r="C121" s="44" t="s">
        <v>35</v>
      </c>
    </row>
    <row r="122" spans="2:17" s="12" customFormat="1" ht="12" x14ac:dyDescent="0.2">
      <c r="B122" s="43"/>
      <c r="C122" s="44" t="s">
        <v>36</v>
      </c>
    </row>
    <row r="123" spans="2:17" s="12" customFormat="1" ht="12" x14ac:dyDescent="0.2">
      <c r="B123" s="44" t="s">
        <v>38</v>
      </c>
      <c r="C123" s="44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6"/>
      <c r="Q127" s="36"/>
    </row>
  </sheetData>
  <mergeCells count="20"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  <mergeCell ref="C79:F79"/>
    <mergeCell ref="B64:B65"/>
    <mergeCell ref="D81:F81"/>
    <mergeCell ref="C90:E93"/>
    <mergeCell ref="B39:B40"/>
    <mergeCell ref="C39:F39"/>
    <mergeCell ref="C88:F88"/>
    <mergeCell ref="B88:B89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Andrés Vallejo</cp:lastModifiedBy>
  <cp:lastPrinted>2013-06-28T19:06:42Z</cp:lastPrinted>
  <dcterms:created xsi:type="dcterms:W3CDTF">2009-02-16T22:07:06Z</dcterms:created>
  <dcterms:modified xsi:type="dcterms:W3CDTF">2014-05-28T21:56:13Z</dcterms:modified>
</cp:coreProperties>
</file>