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io-pm-nas01\users_data$\destrella\Estadisticas WEB\Originales\2015\04. Abril_2015\"/>
    </mc:Choice>
  </mc:AlternateContent>
  <bookViews>
    <workbookView xWindow="0" yWindow="840" windowWidth="19200" windowHeight="10755" tabRatio="707"/>
  </bookViews>
  <sheets>
    <sheet name="Inicio" sheetId="48" r:id="rId1"/>
    <sheet name="2-PTFN" sheetId="35" r:id="rId2"/>
    <sheet name="3-Fijo" sheetId="33" r:id="rId3"/>
    <sheet name="4-Fijo (CA)" sheetId="53" r:id="rId4"/>
    <sheet name="5-RI" sheetId="61" r:id="rId5"/>
    <sheet name="Gráfico1" sheetId="54" r:id="rId6"/>
    <sheet name="Gráfico2" sheetId="55" r:id="rId7"/>
    <sheet name="Gráfico3" sheetId="62" r:id="rId8"/>
    <sheet name="Gráfico4" sheetId="63" r:id="rId9"/>
  </sheets>
  <externalReferences>
    <externalReference r:id="rId10"/>
  </externalReferences>
  <definedNames>
    <definedName name="_xlnm.Print_Area" localSheetId="2">'3-Fijo'!$A$11:$K$67</definedName>
    <definedName name="_xlnm.Print_Titles" localSheetId="2">'3-Fijo'!$13:$13</definedName>
  </definedNames>
  <calcPr calcId="152511"/>
</workbook>
</file>

<file path=xl/calcChain.xml><?xml version="1.0" encoding="utf-8"?>
<calcChain xmlns="http://schemas.openxmlformats.org/spreadsheetml/2006/main">
  <c r="D14" i="35" l="1"/>
  <c r="B8" i="62"/>
  <c r="B8" i="63" s="1"/>
  <c r="L45" i="61"/>
  <c r="L44" i="61"/>
  <c r="L43" i="61"/>
  <c r="L42" i="61"/>
  <c r="L41" i="61"/>
  <c r="L40" i="61"/>
  <c r="L39" i="61"/>
  <c r="L38" i="61"/>
  <c r="L37" i="61"/>
  <c r="L36" i="61"/>
  <c r="L35" i="61"/>
  <c r="L34" i="61"/>
  <c r="L33" i="61"/>
  <c r="L32" i="61"/>
  <c r="I28" i="61"/>
  <c r="I27" i="61"/>
  <c r="I26" i="61"/>
  <c r="I25" i="61"/>
  <c r="I24" i="61"/>
  <c r="I23" i="61"/>
  <c r="I22" i="61"/>
  <c r="I21" i="61"/>
  <c r="I20" i="61"/>
  <c r="I19" i="61"/>
  <c r="I18" i="61"/>
  <c r="I17" i="61"/>
  <c r="I16" i="61"/>
  <c r="I15" i="61"/>
  <c r="K104" i="33" l="1"/>
  <c r="K50" i="33" s="1"/>
  <c r="F50" i="33"/>
  <c r="J50" i="33"/>
  <c r="H50" i="33"/>
  <c r="G50" i="33"/>
  <c r="D50" i="33"/>
  <c r="B50" i="33"/>
  <c r="J49" i="33"/>
  <c r="H49" i="33"/>
  <c r="G49" i="33"/>
  <c r="F49" i="33"/>
  <c r="D49" i="33"/>
  <c r="B49" i="33"/>
  <c r="K29" i="33"/>
  <c r="K28" i="33"/>
  <c r="I91" i="53"/>
  <c r="I90" i="53"/>
  <c r="I71" i="53"/>
  <c r="I70" i="53"/>
  <c r="I49" i="53"/>
  <c r="I50" i="53"/>
  <c r="I28" i="53" l="1"/>
  <c r="G47" i="33" l="1"/>
  <c r="G48" i="33"/>
  <c r="K103" i="33"/>
  <c r="K49" i="33" s="1"/>
  <c r="J48" i="33"/>
  <c r="H48" i="33"/>
  <c r="F48" i="33"/>
  <c r="D48" i="33"/>
  <c r="B48" i="33"/>
  <c r="K27" i="33"/>
  <c r="I89" i="53"/>
  <c r="I69" i="53"/>
  <c r="I48" i="53" l="1"/>
  <c r="I27" i="53"/>
  <c r="K102" i="33" l="1"/>
  <c r="K48" i="33" s="1"/>
  <c r="D13" i="35" l="1"/>
  <c r="I29" i="53"/>
  <c r="D15" i="35" l="1"/>
  <c r="E15" i="35" s="1"/>
  <c r="J47" i="33" l="1"/>
  <c r="H47" i="33"/>
  <c r="F47" i="33"/>
  <c r="D47" i="33"/>
  <c r="B47" i="33"/>
  <c r="K101" i="33"/>
  <c r="K26" i="33" l="1"/>
  <c r="K47" i="33" s="1"/>
  <c r="I88" i="53"/>
  <c r="I68" i="53"/>
  <c r="I47" i="53"/>
  <c r="I87" i="53" l="1"/>
  <c r="I67" i="53"/>
  <c r="I46" i="53"/>
  <c r="I25" i="53"/>
  <c r="B45" i="33"/>
  <c r="J46" i="33"/>
  <c r="H46" i="33"/>
  <c r="G46" i="33"/>
  <c r="F46" i="33"/>
  <c r="D46" i="33"/>
  <c r="B46" i="33"/>
  <c r="K25" i="33"/>
  <c r="E16" i="35" l="1"/>
  <c r="C15" i="35" l="1"/>
  <c r="I26" i="53" l="1"/>
  <c r="I85" i="53" l="1"/>
  <c r="I86" i="53"/>
  <c r="I83" i="53"/>
  <c r="I84" i="53"/>
  <c r="I63" i="53"/>
  <c r="I64" i="53"/>
  <c r="I65" i="53"/>
  <c r="I66" i="53"/>
  <c r="K24" i="33"/>
  <c r="K23" i="33"/>
  <c r="K22" i="33"/>
  <c r="K21" i="33"/>
  <c r="K20" i="33"/>
  <c r="K19" i="33"/>
  <c r="K18" i="33"/>
  <c r="K17" i="33"/>
  <c r="K16" i="33"/>
  <c r="K15" i="33"/>
  <c r="K14" i="33"/>
  <c r="K89" i="33" l="1"/>
  <c r="K90" i="33"/>
  <c r="K91" i="33"/>
  <c r="K92" i="33"/>
  <c r="K93" i="33"/>
  <c r="K94" i="33"/>
  <c r="K95" i="33"/>
  <c r="K96" i="33"/>
  <c r="K97" i="33"/>
  <c r="K98" i="33"/>
  <c r="K99" i="33"/>
  <c r="K100" i="33"/>
  <c r="K46" i="33" s="1"/>
  <c r="C13" i="35" l="1"/>
  <c r="E13" i="35" s="1"/>
  <c r="J45" i="33" l="1"/>
  <c r="H45" i="33"/>
  <c r="G45" i="33"/>
  <c r="F45" i="33"/>
  <c r="D45" i="33"/>
  <c r="I45" i="53" l="1"/>
  <c r="I24" i="53"/>
  <c r="J44" i="33" l="1"/>
  <c r="I44" i="33"/>
  <c r="H44" i="33"/>
  <c r="G44" i="33"/>
  <c r="F44" i="33"/>
  <c r="D44" i="33"/>
  <c r="B44" i="33"/>
  <c r="I44" i="53"/>
  <c r="I23" i="53"/>
  <c r="K87" i="33" l="1"/>
  <c r="K44" i="33" s="1"/>
  <c r="I36" i="53" l="1"/>
  <c r="I37" i="53"/>
  <c r="I38" i="53"/>
  <c r="I39" i="53"/>
  <c r="I40" i="53"/>
  <c r="I41" i="53"/>
  <c r="I42" i="53"/>
  <c r="I43" i="53"/>
  <c r="I35" i="53"/>
  <c r="I15" i="53" l="1"/>
  <c r="I16" i="53"/>
  <c r="I17" i="53"/>
  <c r="I18" i="53"/>
  <c r="I19" i="53"/>
  <c r="I20" i="53"/>
  <c r="I21" i="53"/>
  <c r="I22" i="53"/>
  <c r="I14" i="53"/>
  <c r="J43" i="33" l="1"/>
  <c r="I43" i="33"/>
  <c r="H43" i="33"/>
  <c r="G43" i="33"/>
  <c r="F43" i="33"/>
  <c r="D43" i="33"/>
  <c r="B43" i="33"/>
  <c r="K86" i="33" l="1"/>
  <c r="K43" i="33" s="1"/>
  <c r="E42" i="33" l="1"/>
  <c r="E41" i="33"/>
  <c r="E40" i="33"/>
  <c r="E39" i="33"/>
  <c r="E38" i="33"/>
  <c r="E18" i="35"/>
  <c r="F42" i="33"/>
  <c r="J42" i="33"/>
  <c r="I42" i="33"/>
  <c r="H42" i="33"/>
  <c r="G42" i="33"/>
  <c r="D42" i="33"/>
  <c r="B42" i="33"/>
  <c r="K85" i="33"/>
  <c r="B59" i="35"/>
  <c r="K84" i="33"/>
  <c r="E22" i="35"/>
  <c r="B41" i="33"/>
  <c r="B40" i="33"/>
  <c r="J41" i="33"/>
  <c r="I41" i="33"/>
  <c r="H41" i="33"/>
  <c r="G41" i="33"/>
  <c r="F41" i="33"/>
  <c r="D41" i="33"/>
  <c r="K83" i="33"/>
  <c r="J40" i="33"/>
  <c r="I40" i="33"/>
  <c r="H40" i="33"/>
  <c r="G40" i="33"/>
  <c r="F40" i="33"/>
  <c r="D40" i="33"/>
  <c r="K82" i="33"/>
  <c r="C61" i="35"/>
  <c r="C62" i="35"/>
  <c r="B58" i="35"/>
  <c r="C14" i="35"/>
  <c r="D64" i="35" s="1"/>
  <c r="E67" i="35"/>
  <c r="K81" i="33"/>
  <c r="K80" i="33"/>
  <c r="K79" i="33"/>
  <c r="K88" i="33"/>
  <c r="E25" i="35"/>
  <c r="E24" i="35"/>
  <c r="E23" i="35"/>
  <c r="E21" i="35"/>
  <c r="E20" i="35"/>
  <c r="E19" i="35"/>
  <c r="E17" i="35"/>
  <c r="I38" i="33"/>
  <c r="J39" i="33"/>
  <c r="I39" i="33"/>
  <c r="H38" i="33"/>
  <c r="G38" i="33"/>
  <c r="H39" i="33"/>
  <c r="G39" i="33"/>
  <c r="F39" i="33"/>
  <c r="F38" i="33"/>
  <c r="F37" i="33"/>
  <c r="F36" i="33"/>
  <c r="D39" i="33"/>
  <c r="D38" i="33"/>
  <c r="D37" i="33"/>
  <c r="D36" i="33"/>
  <c r="D35" i="33"/>
  <c r="C39" i="33"/>
  <c r="C38" i="33"/>
  <c r="C37" i="33"/>
  <c r="C36" i="33"/>
  <c r="C35" i="33"/>
  <c r="B39" i="33"/>
  <c r="B38" i="33"/>
  <c r="B37" i="33"/>
  <c r="B36" i="33"/>
  <c r="B35" i="33"/>
  <c r="E68" i="35" l="1"/>
  <c r="E69" i="35" s="1"/>
  <c r="K45" i="33"/>
  <c r="K41" i="33"/>
  <c r="C63" i="35"/>
  <c r="K39" i="33"/>
  <c r="K36" i="33"/>
  <c r="K40" i="33"/>
  <c r="K37" i="33"/>
  <c r="K35" i="33"/>
  <c r="B60" i="35"/>
  <c r="K42" i="33"/>
  <c r="K38" i="33"/>
  <c r="E14" i="35"/>
  <c r="D65" i="35" l="1"/>
  <c r="D66" i="35" s="1"/>
</calcChain>
</file>

<file path=xl/sharedStrings.xml><?xml version="1.0" encoding="utf-8"?>
<sst xmlns="http://schemas.openxmlformats.org/spreadsheetml/2006/main" count="321" uniqueCount="106">
  <si>
    <t>MES</t>
  </si>
  <si>
    <t>CONECEL S.A.</t>
  </si>
  <si>
    <t>OTECEL S.A.</t>
  </si>
  <si>
    <t>TOTAL</t>
  </si>
  <si>
    <t>Etapa</t>
  </si>
  <si>
    <t>*</t>
  </si>
  <si>
    <t>Recurso Numérico Asignado</t>
  </si>
  <si>
    <t>Números Geográficos</t>
  </si>
  <si>
    <t>Números No Geográficos Red Inteligente</t>
  </si>
  <si>
    <t>3 códigos de acceso con 1'000.000 números cada uno</t>
  </si>
  <si>
    <t>97 números para cada operador</t>
  </si>
  <si>
    <t>Números para Servicios Especiales de Abonado 1XY</t>
  </si>
  <si>
    <t>Tipo de Numeración</t>
  </si>
  <si>
    <t>Relación Porcentual *</t>
  </si>
  <si>
    <t>OPERADOR</t>
  </si>
  <si>
    <t>AÑO 2005</t>
  </si>
  <si>
    <t>AÑO 2006</t>
  </si>
  <si>
    <t>AÑO 2007</t>
  </si>
  <si>
    <t>AÑO 2008</t>
  </si>
  <si>
    <t>TOTALES</t>
  </si>
  <si>
    <t>Recurso Numérico Asignado 1700</t>
  </si>
  <si>
    <t>Recurso Numérico Asignado 1800</t>
  </si>
  <si>
    <t>LINKOTEL S.A.</t>
  </si>
  <si>
    <t>SETEL S.A.</t>
  </si>
  <si>
    <t xml:space="preserve">TOTALES </t>
  </si>
  <si>
    <t>Linkotel S.A.</t>
  </si>
  <si>
    <t>Setel S.A.</t>
  </si>
  <si>
    <t>Ecuadortelecom S.A.</t>
  </si>
  <si>
    <t>Conecel S.A.</t>
  </si>
  <si>
    <t>Otecel S.A.</t>
  </si>
  <si>
    <t>Ecuador 
Telecom S.A.</t>
  </si>
  <si>
    <t>Global
Net S.A.</t>
  </si>
  <si>
    <t>Números Geográficos Fijos Totales</t>
  </si>
  <si>
    <t>Números Geográficos Fijos Asignados</t>
  </si>
  <si>
    <t>Números Geográficos Fijos Libres</t>
  </si>
  <si>
    <t>Números No Geográficos Móviles Totales</t>
  </si>
  <si>
    <t>Números No Geográficos Móviles Asignados</t>
  </si>
  <si>
    <t>Números No Geográficos Móviles Libres</t>
  </si>
  <si>
    <t>Números No Geográficos Red Inteligente Totales</t>
  </si>
  <si>
    <t>Números No Geográficos Red Inteligente Asignados</t>
  </si>
  <si>
    <t>Números No Geográficos Red Inteligente Libres</t>
  </si>
  <si>
    <t>Números 1XY Totales</t>
  </si>
  <si>
    <t>Números 1XY Asignados</t>
  </si>
  <si>
    <t>Números 1XYInteligente Libres</t>
  </si>
  <si>
    <t>1. Situación actual de la distribución del Recurso Numérico</t>
  </si>
  <si>
    <t xml:space="preserve">A continuación se presenta información relacionada con el Recurso Numérico utilizado y asignado por la SENATEL, a los distintos operadores de Telefonía Fija. </t>
  </si>
  <si>
    <t>El Recurso Numérico del Plan Técnico Fundamental de Numeración, es aquel recurso correspondiente a los números geográficos (fijos), números no geográficos móviles, números no geográficos de Red Inteligente, números especiales de abonado (1XY), número de servicios, etc.</t>
  </si>
  <si>
    <t>El Recurso Utilizado corresponde a la cantidad de números que la Senatel ha asignado a los operadores  y la cantidad de números que éstos han utilizado con respecto a lo asignado por la SENATEL.</t>
  </si>
  <si>
    <t>Notas:</t>
  </si>
  <si>
    <t>1.  Relación Porcentual: dado por la división entre la cantidad de números asignados sobre la cantidad de números disponibles</t>
  </si>
  <si>
    <t>1. Recurso Numérico Asignado: corresponde a la cantidad de números asignados por la SENATEL a las empresas de Telefonía Fija</t>
  </si>
  <si>
    <t>Disponibilidad Máxima
(números)</t>
  </si>
  <si>
    <t>Recurso Numérico Asignado 
(números)</t>
  </si>
  <si>
    <t>2. Recurso Numérico Geográfico Fijo</t>
  </si>
  <si>
    <t>La planificación del uso del recurso numérico permite preveer la futura demanda del recurso numérico requerido para ofrecer los distintos servicios.</t>
  </si>
  <si>
    <t>Relación Porcentual (Líneas Principales / Recurso Numérico Asignado)</t>
  </si>
  <si>
    <t>AÑO 2009</t>
  </si>
  <si>
    <t>ETAPA E.P</t>
  </si>
  <si>
    <t xml:space="preserve"> </t>
  </si>
  <si>
    <t>CNT  E.P.</t>
  </si>
  <si>
    <t>CNT E.P. (Ex-Telecsa S.A.)</t>
  </si>
  <si>
    <t>AÑO 2010</t>
  </si>
  <si>
    <t>Etapa E.P. (Ex Etapatelecom S.A.)</t>
  </si>
  <si>
    <t>RECURSO NUMÉRICO DISPONIBLE</t>
  </si>
  <si>
    <t>C.A. 2</t>
  </si>
  <si>
    <t>C.A. 3</t>
  </si>
  <si>
    <t>C.A. 4</t>
  </si>
  <si>
    <t>C.A. 5</t>
  </si>
  <si>
    <t>C.A. 6</t>
  </si>
  <si>
    <t>C.A. 7</t>
  </si>
  <si>
    <t>RECURSO NUMÉRICO ASIGNADO</t>
  </si>
  <si>
    <t>RECURSO NUMÉRICO UTILIZADO</t>
  </si>
  <si>
    <t>LÍNEAS PRINCIPALES</t>
  </si>
  <si>
    <t>2. Líneas Principales: Cantidad de líneas principales instaladas que incluye líneas de abonados, líneas de telefonía pública y líneas de servicio</t>
  </si>
  <si>
    <t>3. Recurso Numérico Geográfico Fijo (código de área)</t>
  </si>
  <si>
    <t>4. Recurso Numérico No Geográfico Red Inteligente</t>
  </si>
  <si>
    <t>3. * Periodos en los cuales no se tiene registro por parte de las operadoras</t>
  </si>
  <si>
    <t>Etapa E.P.</t>
  </si>
  <si>
    <t>Etapa E.P. 
(Ex-Etapa Telecom S.A.)</t>
  </si>
  <si>
    <t>CNT E.P. 
(Ex-Andinatel)</t>
  </si>
  <si>
    <t>CNT E.P. 
(Ex-Pacifictel)</t>
  </si>
  <si>
    <t>AÑO 2011</t>
  </si>
  <si>
    <t>C.A. 8</t>
  </si>
  <si>
    <t>**</t>
  </si>
  <si>
    <t>4. ** Periodo en el cual este recurso numérico era utilizado por el Servicio Móvil Avanzado (SMA)</t>
  </si>
  <si>
    <t>8 códigos de área con 8'000.000 números cada uno</t>
  </si>
  <si>
    <t>LEVEL 3 ECUADOR LVLT S.A.</t>
  </si>
  <si>
    <t>AÑO 2012</t>
  </si>
  <si>
    <t xml:space="preserve">CNT E.P. </t>
  </si>
  <si>
    <t xml:space="preserve">     Servicio de Telefonía Fija</t>
  </si>
  <si>
    <t xml:space="preserve">       Plan Técnico Fundamental de Numeración - Recurso numérico</t>
  </si>
  <si>
    <t xml:space="preserve">       Plan Técnico Fundamental de Numeración - Situación Actual del Recurso numérico</t>
  </si>
  <si>
    <t xml:space="preserve">       Plan Técnico Fundamental de Numeración - Recurso Numérico Greográfico Fijo</t>
  </si>
  <si>
    <t xml:space="preserve">       Plan Técnico Fundamental de Numeración - Recurso Numérico No Greográfico Red Inteligente</t>
  </si>
  <si>
    <t xml:space="preserve">       Plan Técnico Fundamental de Numeración - Recurso Numérico </t>
  </si>
  <si>
    <t xml:space="preserve">       Plan Técnico Fundamental de Numeración - Utilización Recurso Numérico Fijo Vs. Líneas Principales </t>
  </si>
  <si>
    <t xml:space="preserve">       Plan Técnico Fundamental de Numeración - Utilización Recurso Numérico Red Inteligente 1700 </t>
  </si>
  <si>
    <t xml:space="preserve">       Números Asignados</t>
  </si>
  <si>
    <t xml:space="preserve">       Plan Técnico Fundamental de Numeración - Utilización Recurso Numérico Red Inteligente 1800 </t>
  </si>
  <si>
    <t>AÑO 2013</t>
  </si>
  <si>
    <t>LEVEL 3 
ECUADOR LVLT S.A.</t>
  </si>
  <si>
    <t>GRUPO
 CORIPAR S.A.</t>
  </si>
  <si>
    <t xml:space="preserve">      Fecha de publicación: Abril del 2015</t>
  </si>
  <si>
    <t xml:space="preserve">      Fecha de publicación:  Abril del 2015</t>
  </si>
  <si>
    <t xml:space="preserve">      Fecha de publicación: abril de 2015</t>
  </si>
  <si>
    <t>AÑO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</si>
</sst>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_-[$€-2]* #,##0.00_-;\-[$€-2]* #,##0.00_-;_-[$€-2]* &quot;-&quot;??_-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u/>
      <sz val="9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lightGray">
        <fgColor theme="2" tint="-9.9917600024414813E-2"/>
        <bgColor theme="2" tint="-9.9948118533890809E-2"/>
      </patternFill>
    </fill>
    <fill>
      <patternFill patternType="lightGray">
        <bgColor theme="2" tint="-9.9948118533890809E-2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6" fontId="1" fillId="0" borderId="0" applyNumberFormat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325">
    <xf numFmtId="0" fontId="0" fillId="0" borderId="0" xfId="0"/>
    <xf numFmtId="0" fontId="0" fillId="2" borderId="0" xfId="1" applyFont="1" applyFill="1" applyBorder="1"/>
    <xf numFmtId="3" fontId="0" fillId="2" borderId="0" xfId="1" applyNumberFormat="1" applyFont="1" applyFill="1" applyBorder="1"/>
    <xf numFmtId="9" fontId="2" fillId="2" borderId="1" xfId="6" applyFont="1" applyFill="1" applyBorder="1"/>
    <xf numFmtId="0" fontId="4" fillId="2" borderId="0" xfId="1" applyFont="1" applyFill="1" applyBorder="1" applyAlignment="1">
      <alignment vertical="center" wrapText="1"/>
    </xf>
    <xf numFmtId="17" fontId="4" fillId="2" borderId="0" xfId="1" applyNumberFormat="1" applyFont="1" applyFill="1" applyBorder="1"/>
    <xf numFmtId="3" fontId="2" fillId="2" borderId="1" xfId="1" applyNumberFormat="1" applyFont="1" applyFill="1" applyBorder="1"/>
    <xf numFmtId="9" fontId="1" fillId="2" borderId="0" xfId="6" applyFill="1" applyBorder="1"/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right"/>
    </xf>
    <xf numFmtId="3" fontId="2" fillId="2" borderId="1" xfId="1" applyNumberFormat="1" applyFont="1" applyFill="1" applyBorder="1" applyAlignment="1">
      <alignment horizontal="right"/>
    </xf>
    <xf numFmtId="3" fontId="2" fillId="2" borderId="0" xfId="1" applyNumberFormat="1" applyFont="1" applyFill="1" applyBorder="1"/>
    <xf numFmtId="0" fontId="6" fillId="2" borderId="0" xfId="1" applyFont="1" applyFill="1" applyBorder="1" applyAlignment="1"/>
    <xf numFmtId="9" fontId="2" fillId="2" borderId="1" xfId="6" applyFont="1" applyFill="1" applyBorder="1" applyAlignment="1">
      <alignment horizontal="right"/>
    </xf>
    <xf numFmtId="9" fontId="2" fillId="2" borderId="6" xfId="6" applyFont="1" applyFill="1" applyBorder="1"/>
    <xf numFmtId="0" fontId="0" fillId="2" borderId="0" xfId="1" applyFont="1" applyFill="1" applyAlignment="1">
      <alignment vertical="top" wrapText="1"/>
    </xf>
    <xf numFmtId="3" fontId="0" fillId="2" borderId="0" xfId="1" applyNumberFormat="1" applyFont="1" applyFill="1" applyAlignment="1">
      <alignment vertical="top" wrapText="1"/>
    </xf>
    <xf numFmtId="0" fontId="0" fillId="2" borderId="0" xfId="1" applyFont="1" applyFill="1" applyAlignment="1">
      <alignment horizontal="right" vertical="top"/>
    </xf>
    <xf numFmtId="0" fontId="0" fillId="2" borderId="0" xfId="1" applyFont="1" applyFill="1" applyBorder="1" applyAlignment="1">
      <alignment vertical="top" wrapText="1"/>
    </xf>
    <xf numFmtId="0" fontId="0" fillId="2" borderId="0" xfId="1" applyFont="1" applyFill="1" applyBorder="1" applyAlignment="1">
      <alignment horizontal="center" vertical="top" wrapText="1"/>
    </xf>
    <xf numFmtId="0" fontId="0" fillId="2" borderId="0" xfId="1" applyFont="1" applyFill="1" applyAlignment="1">
      <alignment horizontal="center" vertical="top" wrapText="1"/>
    </xf>
    <xf numFmtId="0" fontId="9" fillId="3" borderId="0" xfId="1" applyFont="1" applyFill="1" applyBorder="1" applyAlignment="1">
      <alignment wrapText="1"/>
    </xf>
    <xf numFmtId="0" fontId="9" fillId="2" borderId="0" xfId="1" applyFont="1" applyFill="1" applyBorder="1" applyAlignment="1">
      <alignment wrapText="1"/>
    </xf>
    <xf numFmtId="0" fontId="9" fillId="3" borderId="0" xfId="1" applyFont="1" applyFill="1" applyAlignment="1">
      <alignment wrapText="1"/>
    </xf>
    <xf numFmtId="0" fontId="9" fillId="2" borderId="0" xfId="1" applyFont="1" applyFill="1" applyAlignment="1">
      <alignment wrapText="1"/>
    </xf>
    <xf numFmtId="0" fontId="9" fillId="2" borderId="0" xfId="1" applyFont="1" applyFill="1" applyBorder="1" applyAlignment="1">
      <alignment horizontal="justify" vertical="top"/>
    </xf>
    <xf numFmtId="0" fontId="9" fillId="2" borderId="0" xfId="1" applyFont="1" applyFill="1" applyBorder="1" applyAlignment="1">
      <alignment horizontal="justify" vertical="center" wrapText="1"/>
    </xf>
    <xf numFmtId="0" fontId="4" fillId="2" borderId="1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justify" wrapText="1"/>
    </xf>
    <xf numFmtId="0" fontId="10" fillId="2" borderId="0" xfId="5" applyFont="1" applyFill="1" applyBorder="1" applyAlignment="1" applyProtection="1">
      <alignment vertical="center" wrapText="1"/>
    </xf>
    <xf numFmtId="0" fontId="0" fillId="2" borderId="12" xfId="1" applyFont="1" applyFill="1" applyBorder="1" applyAlignment="1">
      <alignment vertical="top" wrapText="1"/>
    </xf>
    <xf numFmtId="0" fontId="0" fillId="2" borderId="13" xfId="1" applyFont="1" applyFill="1" applyBorder="1" applyAlignment="1">
      <alignment vertical="center" wrapText="1"/>
    </xf>
    <xf numFmtId="3" fontId="2" fillId="2" borderId="5" xfId="1" applyNumberFormat="1" applyFont="1" applyFill="1" applyBorder="1" applyAlignment="1">
      <alignment vertical="center" wrapText="1"/>
    </xf>
    <xf numFmtId="0" fontId="2" fillId="2" borderId="12" xfId="1" applyFont="1" applyFill="1" applyBorder="1" applyAlignment="1">
      <alignment vertical="top" wrapText="1"/>
    </xf>
    <xf numFmtId="0" fontId="2" fillId="2" borderId="14" xfId="1" applyFont="1" applyFill="1" applyBorder="1" applyAlignment="1">
      <alignment vertical="top" wrapText="1"/>
    </xf>
    <xf numFmtId="164" fontId="0" fillId="2" borderId="4" xfId="6" applyNumberFormat="1" applyFont="1" applyFill="1" applyBorder="1" applyAlignment="1">
      <alignment vertical="center" wrapText="1"/>
    </xf>
    <xf numFmtId="1" fontId="4" fillId="2" borderId="13" xfId="1" applyNumberFormat="1" applyFont="1" applyFill="1" applyBorder="1"/>
    <xf numFmtId="165" fontId="2" fillId="2" borderId="0" xfId="1" applyNumberFormat="1" applyFont="1" applyFill="1" applyBorder="1" applyAlignment="1">
      <alignment horizontal="right"/>
    </xf>
    <xf numFmtId="3" fontId="2" fillId="2" borderId="12" xfId="1" applyNumberFormat="1" applyFont="1" applyFill="1" applyBorder="1" applyAlignment="1">
      <alignment horizontal="right"/>
    </xf>
    <xf numFmtId="1" fontId="4" fillId="2" borderId="18" xfId="1" applyNumberFormat="1" applyFont="1" applyFill="1" applyBorder="1"/>
    <xf numFmtId="0" fontId="4" fillId="2" borderId="19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9" fontId="2" fillId="2" borderId="11" xfId="6" applyFont="1" applyFill="1" applyBorder="1"/>
    <xf numFmtId="9" fontId="2" fillId="2" borderId="12" xfId="6" applyFont="1" applyFill="1" applyBorder="1"/>
    <xf numFmtId="3" fontId="0" fillId="2" borderId="17" xfId="1" applyNumberFormat="1" applyFont="1" applyFill="1" applyBorder="1" applyAlignment="1">
      <alignment vertical="center" wrapText="1"/>
    </xf>
    <xf numFmtId="3" fontId="0" fillId="2" borderId="20" xfId="1" applyNumberFormat="1" applyFont="1" applyFill="1" applyBorder="1" applyAlignment="1">
      <alignment vertical="center" wrapText="1"/>
    </xf>
    <xf numFmtId="164" fontId="0" fillId="2" borderId="16" xfId="6" applyNumberFormat="1" applyFont="1" applyFill="1" applyBorder="1" applyAlignment="1">
      <alignment vertical="center" wrapText="1"/>
    </xf>
    <xf numFmtId="3" fontId="0" fillId="2" borderId="5" xfId="1" applyNumberFormat="1" applyFont="1" applyFill="1" applyBorder="1" applyAlignment="1">
      <alignment vertical="center" wrapText="1"/>
    </xf>
    <xf numFmtId="3" fontId="0" fillId="2" borderId="9" xfId="1" applyNumberFormat="1" applyFont="1" applyFill="1" applyBorder="1" applyAlignment="1">
      <alignment vertical="center" wrapText="1"/>
    </xf>
    <xf numFmtId="3" fontId="0" fillId="2" borderId="21" xfId="1" applyNumberFormat="1" applyFont="1" applyFill="1" applyBorder="1" applyAlignment="1">
      <alignment vertical="center" wrapText="1"/>
    </xf>
    <xf numFmtId="3" fontId="0" fillId="2" borderId="15" xfId="1" applyNumberFormat="1" applyFont="1" applyFill="1" applyBorder="1" applyAlignment="1">
      <alignment vertical="center" wrapText="1"/>
    </xf>
    <xf numFmtId="164" fontId="0" fillId="2" borderId="22" xfId="6" applyNumberFormat="1" applyFont="1" applyFill="1" applyBorder="1" applyAlignment="1">
      <alignment vertical="center" wrapText="1"/>
    </xf>
    <xf numFmtId="164" fontId="0" fillId="2" borderId="0" xfId="1" applyNumberFormat="1" applyFont="1" applyFill="1" applyBorder="1" applyAlignment="1">
      <alignment vertical="top" wrapText="1"/>
    </xf>
    <xf numFmtId="3" fontId="0" fillId="2" borderId="0" xfId="1" applyNumberFormat="1" applyFont="1" applyFill="1" applyBorder="1" applyAlignment="1">
      <alignment vertical="top" wrapText="1"/>
    </xf>
    <xf numFmtId="0" fontId="13" fillId="2" borderId="0" xfId="1" applyFont="1" applyFill="1" applyBorder="1"/>
    <xf numFmtId="0" fontId="9" fillId="2" borderId="0" xfId="1" applyFont="1" applyFill="1" applyAlignment="1" applyProtection="1">
      <alignment wrapText="1"/>
      <protection locked="0"/>
    </xf>
    <xf numFmtId="1" fontId="0" fillId="2" borderId="0" xfId="1" applyNumberFormat="1" applyFont="1" applyFill="1" applyBorder="1" applyAlignment="1" applyProtection="1">
      <alignment vertical="top" wrapText="1"/>
      <protection locked="0"/>
    </xf>
    <xf numFmtId="1" fontId="7" fillId="2" borderId="0" xfId="1" applyNumberFormat="1" applyFont="1" applyFill="1" applyBorder="1"/>
    <xf numFmtId="9" fontId="0" fillId="2" borderId="0" xfId="6" applyFont="1" applyFill="1" applyBorder="1" applyAlignment="1">
      <alignment vertical="top" wrapText="1"/>
    </xf>
    <xf numFmtId="3" fontId="1" fillId="2" borderId="9" xfId="1" applyNumberFormat="1" applyFont="1" applyFill="1" applyBorder="1" applyAlignment="1">
      <alignment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3" fontId="2" fillId="2" borderId="25" xfId="1" applyNumberFormat="1" applyFont="1" applyFill="1" applyBorder="1"/>
    <xf numFmtId="3" fontId="2" fillId="2" borderId="26" xfId="1" applyNumberFormat="1" applyFont="1" applyFill="1" applyBorder="1"/>
    <xf numFmtId="3" fontId="2" fillId="2" borderId="5" xfId="1" applyNumberFormat="1" applyFont="1" applyFill="1" applyBorder="1"/>
    <xf numFmtId="0" fontId="13" fillId="2" borderId="0" xfId="1" applyFont="1" applyFill="1" applyAlignment="1">
      <alignment vertical="top" wrapText="1"/>
    </xf>
    <xf numFmtId="3" fontId="13" fillId="2" borderId="0" xfId="1" applyNumberFormat="1" applyFont="1" applyFill="1" applyAlignment="1">
      <alignment vertical="top" wrapText="1"/>
    </xf>
    <xf numFmtId="0" fontId="13" fillId="2" borderId="0" xfId="1" applyFont="1" applyFill="1" applyBorder="1" applyAlignment="1">
      <alignment vertical="top" wrapText="1"/>
    </xf>
    <xf numFmtId="3" fontId="13" fillId="2" borderId="0" xfId="1" applyNumberFormat="1" applyFont="1" applyFill="1" applyBorder="1"/>
    <xf numFmtId="1" fontId="4" fillId="2" borderId="30" xfId="1" applyNumberFormat="1" applyFont="1" applyFill="1" applyBorder="1"/>
    <xf numFmtId="3" fontId="2" fillId="2" borderId="31" xfId="1" applyNumberFormat="1" applyFont="1" applyFill="1" applyBorder="1" applyAlignment="1">
      <alignment horizontal="right"/>
    </xf>
    <xf numFmtId="3" fontId="2" fillId="2" borderId="32" xfId="1" applyNumberFormat="1" applyFont="1" applyFill="1" applyBorder="1" applyAlignment="1">
      <alignment horizontal="right"/>
    </xf>
    <xf numFmtId="9" fontId="2" fillId="2" borderId="31" xfId="6" applyFont="1" applyFill="1" applyBorder="1"/>
    <xf numFmtId="9" fontId="2" fillId="2" borderId="31" xfId="6" applyFont="1" applyFill="1" applyBorder="1" applyAlignment="1">
      <alignment horizontal="right"/>
    </xf>
    <xf numFmtId="0" fontId="1" fillId="2" borderId="0" xfId="2" applyFont="1" applyFill="1" applyBorder="1"/>
    <xf numFmtId="0" fontId="4" fillId="2" borderId="2" xfId="2" applyFont="1" applyFill="1" applyBorder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vertical="center" wrapText="1"/>
    </xf>
    <xf numFmtId="1" fontId="4" fillId="2" borderId="18" xfId="2" applyNumberFormat="1" applyFont="1" applyFill="1" applyBorder="1"/>
    <xf numFmtId="3" fontId="2" fillId="2" borderId="11" xfId="2" applyNumberFormat="1" applyFont="1" applyFill="1" applyBorder="1"/>
    <xf numFmtId="3" fontId="2" fillId="2" borderId="6" xfId="2" applyNumberFormat="1" applyFont="1" applyFill="1" applyBorder="1"/>
    <xf numFmtId="1" fontId="4" fillId="2" borderId="13" xfId="2" applyNumberFormat="1" applyFont="1" applyFill="1" applyBorder="1"/>
    <xf numFmtId="3" fontId="2" fillId="2" borderId="9" xfId="2" applyNumberFormat="1" applyFont="1" applyFill="1" applyBorder="1"/>
    <xf numFmtId="17" fontId="4" fillId="2" borderId="0" xfId="2" applyNumberFormat="1" applyFont="1" applyFill="1" applyBorder="1"/>
    <xf numFmtId="3" fontId="2" fillId="2" borderId="0" xfId="2" applyNumberFormat="1" applyFont="1" applyFill="1" applyBorder="1" applyAlignment="1">
      <alignment horizontal="right"/>
    </xf>
    <xf numFmtId="165" fontId="2" fillId="2" borderId="0" xfId="2" applyNumberFormat="1" applyFont="1" applyFill="1" applyBorder="1" applyAlignment="1">
      <alignment horizontal="right"/>
    </xf>
    <xf numFmtId="3" fontId="1" fillId="2" borderId="0" xfId="2" applyNumberFormat="1" applyFont="1" applyFill="1" applyBorder="1"/>
    <xf numFmtId="3" fontId="2" fillId="2" borderId="12" xfId="2" applyNumberFormat="1" applyFont="1" applyFill="1" applyBorder="1" applyAlignment="1">
      <alignment horizontal="right"/>
    </xf>
    <xf numFmtId="3" fontId="2" fillId="2" borderId="1" xfId="2" applyNumberFormat="1" applyFont="1" applyFill="1" applyBorder="1"/>
    <xf numFmtId="3" fontId="2" fillId="2" borderId="1" xfId="2" applyNumberFormat="1" applyFont="1" applyFill="1" applyBorder="1" applyAlignment="1">
      <alignment horizontal="right"/>
    </xf>
    <xf numFmtId="3" fontId="2" fillId="2" borderId="14" xfId="2" applyNumberFormat="1" applyFont="1" applyFill="1" applyBorder="1" applyAlignment="1">
      <alignment horizontal="right"/>
    </xf>
    <xf numFmtId="3" fontId="2" fillId="2" borderId="32" xfId="2" applyNumberFormat="1" applyFont="1" applyFill="1" applyBorder="1" applyAlignment="1">
      <alignment horizontal="right"/>
    </xf>
    <xf numFmtId="3" fontId="2" fillId="2" borderId="0" xfId="2" applyNumberFormat="1" applyFont="1" applyFill="1" applyBorder="1"/>
    <xf numFmtId="0" fontId="1" fillId="2" borderId="0" xfId="2" applyFont="1" applyFill="1" applyAlignment="1">
      <alignment horizontal="right" vertical="top"/>
    </xf>
    <xf numFmtId="0" fontId="14" fillId="2" borderId="0" xfId="2" applyFont="1" applyFill="1" applyBorder="1"/>
    <xf numFmtId="1" fontId="4" fillId="2" borderId="30" xfId="2" applyNumberFormat="1" applyFont="1" applyFill="1" applyBorder="1"/>
    <xf numFmtId="3" fontId="2" fillId="2" borderId="35" xfId="2" applyNumberFormat="1" applyFont="1" applyFill="1" applyBorder="1" applyAlignment="1">
      <alignment horizontal="right"/>
    </xf>
    <xf numFmtId="3" fontId="2" fillId="2" borderId="36" xfId="2" applyNumberFormat="1" applyFont="1" applyFill="1" applyBorder="1" applyAlignment="1">
      <alignment horizontal="right"/>
    </xf>
    <xf numFmtId="0" fontId="15" fillId="2" borderId="0" xfId="1" applyFont="1" applyFill="1" applyBorder="1" applyAlignment="1">
      <alignment vertical="top" wrapText="1"/>
    </xf>
    <xf numFmtId="0" fontId="16" fillId="2" borderId="0" xfId="1" applyFont="1" applyFill="1" applyAlignment="1">
      <alignment vertical="top" wrapText="1"/>
    </xf>
    <xf numFmtId="3" fontId="16" fillId="2" borderId="0" xfId="1" applyNumberFormat="1" applyFont="1" applyFill="1" applyAlignment="1">
      <alignment vertical="top" wrapText="1"/>
    </xf>
    <xf numFmtId="3" fontId="2" fillId="2" borderId="44" xfId="2" applyNumberFormat="1" applyFont="1" applyFill="1" applyBorder="1"/>
    <xf numFmtId="3" fontId="2" fillId="2" borderId="31" xfId="2" applyNumberFormat="1" applyFont="1" applyFill="1" applyBorder="1"/>
    <xf numFmtId="0" fontId="1" fillId="2" borderId="0" xfId="1" applyFont="1" applyFill="1" applyBorder="1"/>
    <xf numFmtId="3" fontId="1" fillId="2" borderId="0" xfId="1" applyNumberFormat="1" applyFont="1" applyFill="1" applyBorder="1" applyAlignment="1">
      <alignment vertical="top" wrapText="1"/>
    </xf>
    <xf numFmtId="3" fontId="2" fillId="2" borderId="0" xfId="1" applyNumberFormat="1" applyFont="1" applyFill="1" applyBorder="1" applyAlignment="1">
      <alignment horizontal="center"/>
    </xf>
    <xf numFmtId="9" fontId="2" fillId="2" borderId="9" xfId="6" applyFont="1" applyFill="1" applyBorder="1"/>
    <xf numFmtId="9" fontId="2" fillId="2" borderId="27" xfId="6" applyFont="1" applyFill="1" applyBorder="1" applyAlignment="1">
      <alignment horizontal="right"/>
    </xf>
    <xf numFmtId="9" fontId="2" fillId="2" borderId="20" xfId="6" applyFont="1" applyFill="1" applyBorder="1"/>
    <xf numFmtId="3" fontId="2" fillId="2" borderId="46" xfId="2" applyNumberFormat="1" applyFont="1" applyFill="1" applyBorder="1"/>
    <xf numFmtId="3" fontId="2" fillId="2" borderId="48" xfId="2" applyNumberFormat="1" applyFont="1" applyFill="1" applyBorder="1"/>
    <xf numFmtId="3" fontId="2" fillId="2" borderId="47" xfId="2" applyNumberFormat="1" applyFont="1" applyFill="1" applyBorder="1" applyAlignment="1">
      <alignment horizontal="right"/>
    </xf>
    <xf numFmtId="3" fontId="2" fillId="2" borderId="49" xfId="2" applyNumberFormat="1" applyFont="1" applyFill="1" applyBorder="1" applyAlignment="1">
      <alignment horizontal="right"/>
    </xf>
    <xf numFmtId="3" fontId="2" fillId="2" borderId="50" xfId="2" applyNumberFormat="1" applyFont="1" applyFill="1" applyBorder="1" applyAlignment="1">
      <alignment horizontal="right"/>
    </xf>
    <xf numFmtId="3" fontId="2" fillId="2" borderId="28" xfId="2" applyNumberFormat="1" applyFont="1" applyFill="1" applyBorder="1"/>
    <xf numFmtId="3" fontId="2" fillId="2" borderId="15" xfId="2" applyNumberFormat="1" applyFont="1" applyFill="1" applyBorder="1"/>
    <xf numFmtId="3" fontId="2" fillId="2" borderId="38" xfId="2" applyNumberFormat="1" applyFont="1" applyFill="1" applyBorder="1"/>
    <xf numFmtId="1" fontId="4" fillId="2" borderId="28" xfId="2" applyNumberFormat="1" applyFont="1" applyFill="1" applyBorder="1"/>
    <xf numFmtId="1" fontId="4" fillId="2" borderId="9" xfId="2" applyNumberFormat="1" applyFont="1" applyFill="1" applyBorder="1"/>
    <xf numFmtId="1" fontId="4" fillId="2" borderId="45" xfId="2" applyNumberFormat="1" applyFont="1" applyFill="1" applyBorder="1"/>
    <xf numFmtId="3" fontId="2" fillId="2" borderId="41" xfId="2" applyNumberFormat="1" applyFont="1" applyFill="1" applyBorder="1" applyAlignment="1">
      <alignment horizontal="right"/>
    </xf>
    <xf numFmtId="3" fontId="2" fillId="2" borderId="52" xfId="2" applyNumberFormat="1" applyFont="1" applyFill="1" applyBorder="1" applyAlignment="1">
      <alignment horizontal="right"/>
    </xf>
    <xf numFmtId="3" fontId="2" fillId="2" borderId="36" xfId="1" applyNumberFormat="1" applyFont="1" applyFill="1" applyBorder="1" applyAlignment="1">
      <alignment horizontal="right"/>
    </xf>
    <xf numFmtId="9" fontId="2" fillId="2" borderId="36" xfId="6" applyFont="1" applyFill="1" applyBorder="1" applyAlignment="1">
      <alignment horizontal="right"/>
    </xf>
    <xf numFmtId="9" fontId="2" fillId="2" borderId="45" xfId="6" applyFont="1" applyFill="1" applyBorder="1" applyAlignment="1">
      <alignment horizontal="right"/>
    </xf>
    <xf numFmtId="3" fontId="1" fillId="2" borderId="46" xfId="2" applyNumberFormat="1" applyFont="1" applyFill="1" applyBorder="1" applyAlignment="1">
      <alignment horizontal="center" vertical="center"/>
    </xf>
    <xf numFmtId="3" fontId="1" fillId="2" borderId="48" xfId="2" applyNumberFormat="1" applyFont="1" applyFill="1" applyBorder="1" applyAlignment="1">
      <alignment horizontal="center" vertical="center"/>
    </xf>
    <xf numFmtId="3" fontId="1" fillId="2" borderId="49" xfId="2" applyNumberFormat="1" applyFont="1" applyFill="1" applyBorder="1" applyAlignment="1">
      <alignment horizontal="center" vertical="center"/>
    </xf>
    <xf numFmtId="3" fontId="2" fillId="2" borderId="46" xfId="2" applyNumberFormat="1" applyFont="1" applyFill="1" applyBorder="1" applyAlignment="1">
      <alignment horizontal="center" vertical="center"/>
    </xf>
    <xf numFmtId="3" fontId="2" fillId="2" borderId="47" xfId="2" applyNumberFormat="1" applyFont="1" applyFill="1" applyBorder="1" applyAlignment="1">
      <alignment horizontal="center" vertical="center"/>
    </xf>
    <xf numFmtId="3" fontId="2" fillId="2" borderId="45" xfId="2" applyNumberFormat="1" applyFont="1" applyFill="1" applyBorder="1"/>
    <xf numFmtId="0" fontId="1" fillId="2" borderId="11" xfId="1" applyFont="1" applyFill="1" applyBorder="1" applyAlignment="1">
      <alignment vertical="top" wrapText="1"/>
    </xf>
    <xf numFmtId="1" fontId="4" fillId="2" borderId="15" xfId="1" applyNumberFormat="1" applyFont="1" applyFill="1" applyBorder="1"/>
    <xf numFmtId="0" fontId="1" fillId="2" borderId="12" xfId="1" applyFont="1" applyFill="1" applyBorder="1" applyAlignment="1">
      <alignment vertical="top" wrapText="1"/>
    </xf>
    <xf numFmtId="3" fontId="2" fillId="2" borderId="25" xfId="2" applyNumberFormat="1" applyFont="1" applyFill="1" applyBorder="1" applyAlignment="1">
      <alignment horizontal="right"/>
    </xf>
    <xf numFmtId="3" fontId="2" fillId="2" borderId="26" xfId="2" applyNumberFormat="1" applyFont="1" applyFill="1" applyBorder="1" applyAlignment="1">
      <alignment horizontal="right"/>
    </xf>
    <xf numFmtId="17" fontId="4" fillId="2" borderId="15" xfId="2" applyNumberFormat="1" applyFont="1" applyFill="1" applyBorder="1"/>
    <xf numFmtId="17" fontId="4" fillId="2" borderId="9" xfId="1" applyNumberFormat="1" applyFont="1" applyFill="1" applyBorder="1"/>
    <xf numFmtId="1" fontId="4" fillId="2" borderId="45" xfId="1" applyNumberFormat="1" applyFont="1" applyFill="1" applyBorder="1"/>
    <xf numFmtId="9" fontId="2" fillId="2" borderId="26" xfId="6" applyFont="1" applyFill="1" applyBorder="1" applyAlignment="1">
      <alignment horizontal="right"/>
    </xf>
    <xf numFmtId="9" fontId="2" fillId="2" borderId="28" xfId="6" applyFont="1" applyFill="1" applyBorder="1" applyAlignment="1">
      <alignment horizontal="right"/>
    </xf>
    <xf numFmtId="3" fontId="1" fillId="2" borderId="32" xfId="1" applyNumberFormat="1" applyFont="1" applyFill="1" applyBorder="1" applyAlignment="1">
      <alignment horizontal="right"/>
    </xf>
    <xf numFmtId="0" fontId="19" fillId="5" borderId="0" xfId="1" applyFont="1" applyFill="1" applyAlignment="1">
      <alignment wrapText="1"/>
    </xf>
    <xf numFmtId="0" fontId="20" fillId="5" borderId="0" xfId="1" applyFont="1" applyFill="1" applyAlignment="1"/>
    <xf numFmtId="0" fontId="19" fillId="5" borderId="0" xfId="1" applyFont="1" applyFill="1" applyAlignment="1">
      <alignment horizontal="left" vertical="center"/>
    </xf>
    <xf numFmtId="0" fontId="21" fillId="6" borderId="0" xfId="0" applyFont="1" applyFill="1" applyAlignment="1"/>
    <xf numFmtId="0" fontId="9" fillId="7" borderId="0" xfId="1" applyFont="1" applyFill="1" applyBorder="1" applyAlignment="1">
      <alignment wrapText="1"/>
    </xf>
    <xf numFmtId="0" fontId="19" fillId="5" borderId="0" xfId="1" applyFont="1" applyFill="1" applyAlignment="1" applyProtection="1">
      <alignment wrapText="1"/>
      <protection locked="0"/>
    </xf>
    <xf numFmtId="0" fontId="16" fillId="5" borderId="0" xfId="1" applyFont="1" applyFill="1" applyAlignment="1">
      <alignment vertical="top" wrapText="1"/>
    </xf>
    <xf numFmtId="3" fontId="16" fillId="5" borderId="0" xfId="1" applyNumberFormat="1" applyFont="1" applyFill="1" applyAlignment="1">
      <alignment vertical="top" wrapText="1"/>
    </xf>
    <xf numFmtId="3" fontId="16" fillId="5" borderId="0" xfId="1" applyNumberFormat="1" applyFont="1" applyFill="1" applyAlignment="1" applyProtection="1">
      <alignment vertical="top" wrapText="1"/>
      <protection locked="0"/>
    </xf>
    <xf numFmtId="0" fontId="0" fillId="7" borderId="0" xfId="1" applyFont="1" applyFill="1" applyAlignment="1">
      <alignment vertical="top" wrapText="1"/>
    </xf>
    <xf numFmtId="3" fontId="0" fillId="7" borderId="0" xfId="1" applyNumberFormat="1" applyFont="1" applyFill="1" applyAlignment="1">
      <alignment vertical="top" wrapText="1"/>
    </xf>
    <xf numFmtId="0" fontId="18" fillId="8" borderId="2" xfId="1" applyFont="1" applyFill="1" applyBorder="1" applyAlignment="1">
      <alignment horizontal="center" vertical="center" wrapText="1"/>
    </xf>
    <xf numFmtId="0" fontId="18" fillId="8" borderId="7" xfId="1" applyFont="1" applyFill="1" applyBorder="1" applyAlignment="1">
      <alignment horizontal="center" vertical="center" wrapText="1"/>
    </xf>
    <xf numFmtId="0" fontId="18" fillId="8" borderId="10" xfId="1" applyFont="1" applyFill="1" applyBorder="1" applyAlignment="1">
      <alignment horizontal="center" vertical="top" wrapText="1"/>
    </xf>
    <xf numFmtId="0" fontId="1" fillId="9" borderId="18" xfId="1" applyFont="1" applyFill="1" applyBorder="1" applyAlignment="1">
      <alignment vertical="center" wrapText="1"/>
    </xf>
    <xf numFmtId="0" fontId="1" fillId="9" borderId="13" xfId="1" applyFont="1" applyFill="1" applyBorder="1" applyAlignment="1">
      <alignment vertical="center" wrapText="1"/>
    </xf>
    <xf numFmtId="0" fontId="22" fillId="2" borderId="0" xfId="1" applyFont="1" applyFill="1" applyAlignment="1">
      <alignment vertical="top"/>
    </xf>
    <xf numFmtId="0" fontId="23" fillId="2" borderId="0" xfId="1" applyFont="1" applyFill="1" applyAlignment="1">
      <alignment vertical="top"/>
    </xf>
    <xf numFmtId="0" fontId="23" fillId="2" borderId="8" xfId="1" applyFont="1" applyFill="1" applyBorder="1"/>
    <xf numFmtId="0" fontId="16" fillId="5" borderId="0" xfId="1" applyFont="1" applyFill="1" applyAlignment="1" applyProtection="1">
      <alignment vertical="top" wrapText="1"/>
      <protection locked="0"/>
    </xf>
    <xf numFmtId="0" fontId="16" fillId="5" borderId="0" xfId="1" applyFont="1" applyFill="1" applyBorder="1"/>
    <xf numFmtId="0" fontId="0" fillId="7" borderId="0" xfId="1" applyFont="1" applyFill="1" applyBorder="1"/>
    <xf numFmtId="0" fontId="0" fillId="7" borderId="0" xfId="1" applyFont="1" applyFill="1" applyBorder="1" applyProtection="1">
      <protection locked="0"/>
    </xf>
    <xf numFmtId="3" fontId="2" fillId="10" borderId="6" xfId="1" applyNumberFormat="1" applyFont="1" applyFill="1" applyBorder="1" applyAlignment="1">
      <alignment horizontal="center"/>
    </xf>
    <xf numFmtId="3" fontId="2" fillId="10" borderId="1" xfId="1" applyNumberFormat="1" applyFont="1" applyFill="1" applyBorder="1" applyAlignment="1">
      <alignment horizontal="center"/>
    </xf>
    <xf numFmtId="0" fontId="22" fillId="2" borderId="0" xfId="1" applyFont="1" applyFill="1" applyBorder="1"/>
    <xf numFmtId="0" fontId="23" fillId="2" borderId="0" xfId="1" applyFont="1" applyFill="1" applyBorder="1"/>
    <xf numFmtId="0" fontId="16" fillId="5" borderId="0" xfId="1" applyFont="1" applyFill="1" applyBorder="1" applyProtection="1">
      <protection locked="0"/>
    </xf>
    <xf numFmtId="0" fontId="16" fillId="5" borderId="0" xfId="2" applyFont="1" applyFill="1" applyBorder="1"/>
    <xf numFmtId="0" fontId="1" fillId="7" borderId="0" xfId="2" applyFont="1" applyFill="1" applyBorder="1"/>
    <xf numFmtId="3" fontId="2" fillId="11" borderId="51" xfId="2" applyNumberFormat="1" applyFont="1" applyFill="1" applyBorder="1" applyAlignment="1">
      <alignment horizontal="center"/>
    </xf>
    <xf numFmtId="3" fontId="2" fillId="11" borderId="6" xfId="2" applyNumberFormat="1" applyFont="1" applyFill="1" applyBorder="1" applyAlignment="1">
      <alignment horizontal="center"/>
    </xf>
    <xf numFmtId="3" fontId="2" fillId="11" borderId="46" xfId="2" applyNumberFormat="1" applyFont="1" applyFill="1" applyBorder="1" applyAlignment="1">
      <alignment horizontal="center"/>
    </xf>
    <xf numFmtId="0" fontId="22" fillId="2" borderId="0" xfId="2" applyFont="1" applyFill="1" applyBorder="1"/>
    <xf numFmtId="0" fontId="23" fillId="2" borderId="0" xfId="2" applyFont="1" applyFill="1" applyBorder="1"/>
    <xf numFmtId="17" fontId="23" fillId="2" borderId="0" xfId="2" applyNumberFormat="1" applyFont="1" applyFill="1" applyBorder="1"/>
    <xf numFmtId="0" fontId="16" fillId="5" borderId="0" xfId="2" applyFont="1" applyFill="1" applyBorder="1" applyProtection="1">
      <protection locked="0"/>
    </xf>
    <xf numFmtId="0" fontId="0" fillId="4" borderId="0" xfId="0" applyFill="1"/>
    <xf numFmtId="0" fontId="16" fillId="5" borderId="0" xfId="0" applyFont="1" applyFill="1"/>
    <xf numFmtId="0" fontId="0" fillId="8" borderId="0" xfId="0" applyFill="1"/>
    <xf numFmtId="3" fontId="1" fillId="2" borderId="32" xfId="2" applyNumberFormat="1" applyFont="1" applyFill="1" applyBorder="1" applyAlignment="1">
      <alignment horizontal="right"/>
    </xf>
    <xf numFmtId="3" fontId="1" fillId="2" borderId="50" xfId="2" applyNumberFormat="1" applyFont="1" applyFill="1" applyBorder="1" applyAlignment="1">
      <alignment horizontal="right"/>
    </xf>
    <xf numFmtId="3" fontId="1" fillId="2" borderId="15" xfId="2" applyNumberFormat="1" applyFont="1" applyFill="1" applyBorder="1"/>
    <xf numFmtId="0" fontId="16" fillId="4" borderId="0" xfId="1" applyFont="1" applyFill="1" applyBorder="1"/>
    <xf numFmtId="0" fontId="1" fillId="2" borderId="0" xfId="1" applyFont="1" applyFill="1" applyAlignment="1">
      <alignment vertical="top" wrapText="1"/>
    </xf>
    <xf numFmtId="3" fontId="1" fillId="2" borderId="0" xfId="1" applyNumberFormat="1" applyFont="1" applyFill="1" applyAlignment="1">
      <alignment vertical="top" wrapText="1"/>
    </xf>
    <xf numFmtId="0" fontId="1" fillId="2" borderId="0" xfId="1" applyFont="1" applyFill="1" applyBorder="1" applyAlignment="1">
      <alignment vertical="top" wrapText="1"/>
    </xf>
    <xf numFmtId="9" fontId="1" fillId="2" borderId="26" xfId="6" applyFont="1" applyFill="1" applyBorder="1" applyAlignment="1">
      <alignment horizontal="right"/>
    </xf>
    <xf numFmtId="9" fontId="1" fillId="2" borderId="1" xfId="6" applyFont="1" applyFill="1" applyBorder="1" applyAlignment="1">
      <alignment horizontal="right"/>
    </xf>
    <xf numFmtId="3" fontId="1" fillId="11" borderId="51" xfId="2" applyNumberFormat="1" applyFont="1" applyFill="1" applyBorder="1" applyAlignment="1">
      <alignment horizontal="center"/>
    </xf>
    <xf numFmtId="3" fontId="2" fillId="2" borderId="28" xfId="6" applyNumberFormat="1" applyFont="1" applyFill="1" applyBorder="1"/>
    <xf numFmtId="3" fontId="2" fillId="2" borderId="9" xfId="6" applyNumberFormat="1" applyFont="1" applyFill="1" applyBorder="1"/>
    <xf numFmtId="1" fontId="4" fillId="2" borderId="33" xfId="2" applyNumberFormat="1" applyFont="1" applyFill="1" applyBorder="1"/>
    <xf numFmtId="3" fontId="2" fillId="2" borderId="58" xfId="2" applyNumberFormat="1" applyFont="1" applyFill="1" applyBorder="1" applyAlignment="1">
      <alignment horizontal="right"/>
    </xf>
    <xf numFmtId="3" fontId="1" fillId="2" borderId="59" xfId="2" applyNumberFormat="1" applyFont="1" applyFill="1" applyBorder="1" applyAlignment="1">
      <alignment horizontal="right"/>
    </xf>
    <xf numFmtId="3" fontId="1" fillId="2" borderId="60" xfId="2" applyNumberFormat="1" applyFont="1" applyFill="1" applyBorder="1" applyAlignment="1">
      <alignment horizontal="right"/>
    </xf>
    <xf numFmtId="3" fontId="1" fillId="2" borderId="14" xfId="2" applyNumberFormat="1" applyFont="1" applyFill="1" applyBorder="1" applyAlignment="1">
      <alignment horizontal="right"/>
    </xf>
    <xf numFmtId="0" fontId="0" fillId="2" borderId="0" xfId="1" applyFont="1" applyFill="1" applyBorder="1"/>
    <xf numFmtId="0" fontId="16" fillId="5" borderId="0" xfId="7" applyFont="1" applyFill="1"/>
    <xf numFmtId="0" fontId="0" fillId="2" borderId="0" xfId="7" applyFont="1" applyFill="1"/>
    <xf numFmtId="0" fontId="19" fillId="5" borderId="0" xfId="7" applyFont="1" applyFill="1" applyAlignment="1">
      <alignment horizontal="left" vertical="center"/>
    </xf>
    <xf numFmtId="0" fontId="19" fillId="5" borderId="0" xfId="7" applyFont="1" applyFill="1" applyAlignment="1">
      <alignment wrapText="1"/>
    </xf>
    <xf numFmtId="0" fontId="16" fillId="5" borderId="0" xfId="8" applyFont="1" applyFill="1" applyBorder="1"/>
    <xf numFmtId="0" fontId="0" fillId="7" borderId="0" xfId="7" applyFont="1" applyFill="1"/>
    <xf numFmtId="0" fontId="23" fillId="2" borderId="0" xfId="7" applyFont="1" applyFill="1" applyAlignment="1">
      <alignment vertical="top"/>
    </xf>
    <xf numFmtId="0" fontId="0" fillId="4" borderId="0" xfId="7" applyFont="1" applyFill="1"/>
    <xf numFmtId="0" fontId="18" fillId="8" borderId="61" xfId="7" applyFont="1" applyFill="1" applyBorder="1" applyAlignment="1">
      <alignment horizontal="center" vertical="center"/>
    </xf>
    <xf numFmtId="0" fontId="4" fillId="0" borderId="62" xfId="7" applyFont="1" applyBorder="1" applyAlignment="1">
      <alignment horizontal="center" vertical="center"/>
    </xf>
    <xf numFmtId="0" fontId="4" fillId="9" borderId="63" xfId="7" applyFont="1" applyFill="1" applyBorder="1" applyAlignment="1">
      <alignment horizontal="center" vertical="center"/>
    </xf>
    <xf numFmtId="0" fontId="18" fillId="8" borderId="64" xfId="7" applyFont="1" applyFill="1" applyBorder="1" applyAlignment="1">
      <alignment horizontal="right" vertical="center"/>
    </xf>
    <xf numFmtId="0" fontId="1" fillId="0" borderId="1" xfId="7" applyFont="1" applyBorder="1" applyAlignment="1">
      <alignment horizontal="right" vertical="center"/>
    </xf>
    <xf numFmtId="0" fontId="4" fillId="9" borderId="65" xfId="7" applyFont="1" applyFill="1" applyBorder="1" applyAlignment="1">
      <alignment horizontal="right" vertical="center"/>
    </xf>
    <xf numFmtId="0" fontId="1" fillId="2" borderId="1" xfId="7" applyFont="1" applyFill="1" applyBorder="1" applyAlignment="1">
      <alignment horizontal="right" vertical="center"/>
    </xf>
    <xf numFmtId="17" fontId="18" fillId="8" borderId="64" xfId="7" applyNumberFormat="1" applyFont="1" applyFill="1" applyBorder="1" applyAlignment="1">
      <alignment horizontal="right" vertical="center"/>
    </xf>
    <xf numFmtId="0" fontId="1" fillId="0" borderId="1" xfId="7" applyFont="1" applyFill="1" applyBorder="1" applyAlignment="1">
      <alignment horizontal="right" vertical="center"/>
    </xf>
    <xf numFmtId="17" fontId="18" fillId="8" borderId="66" xfId="7" applyNumberFormat="1" applyFont="1" applyFill="1" applyBorder="1" applyAlignment="1">
      <alignment horizontal="right" vertical="center"/>
    </xf>
    <xf numFmtId="0" fontId="1" fillId="0" borderId="67" xfId="7" applyFont="1" applyFill="1" applyBorder="1" applyAlignment="1">
      <alignment horizontal="right" vertical="center"/>
    </xf>
    <xf numFmtId="0" fontId="4" fillId="9" borderId="68" xfId="7" applyFont="1" applyFill="1" applyBorder="1" applyAlignment="1">
      <alignment horizontal="right" vertical="center"/>
    </xf>
    <xf numFmtId="0" fontId="4" fillId="0" borderId="62" xfId="7" applyFont="1" applyBorder="1" applyAlignment="1">
      <alignment horizontal="center" vertical="center" wrapText="1"/>
    </xf>
    <xf numFmtId="0" fontId="4" fillId="4" borderId="62" xfId="7" applyFont="1" applyFill="1" applyBorder="1" applyAlignment="1">
      <alignment horizontal="center" vertical="center"/>
    </xf>
    <xf numFmtId="0" fontId="18" fillId="8" borderId="64" xfId="7" applyFont="1" applyFill="1" applyBorder="1" applyAlignment="1">
      <alignment horizontal="right"/>
    </xf>
    <xf numFmtId="3" fontId="1" fillId="0" borderId="1" xfId="7" applyNumberFormat="1" applyFont="1" applyBorder="1" applyAlignment="1">
      <alignment horizontal="right"/>
    </xf>
    <xf numFmtId="0" fontId="1" fillId="0" borderId="1" xfId="7" applyFont="1" applyBorder="1" applyAlignment="1">
      <alignment horizontal="right"/>
    </xf>
    <xf numFmtId="0" fontId="1" fillId="4" borderId="1" xfId="7" applyFont="1" applyFill="1" applyBorder="1" applyAlignment="1">
      <alignment horizontal="right"/>
    </xf>
    <xf numFmtId="3" fontId="4" fillId="9" borderId="65" xfId="7" applyNumberFormat="1" applyFont="1" applyFill="1" applyBorder="1" applyAlignment="1">
      <alignment horizontal="right"/>
    </xf>
    <xf numFmtId="3" fontId="1" fillId="2" borderId="1" xfId="7" applyNumberFormat="1" applyFont="1" applyFill="1" applyBorder="1" applyAlignment="1">
      <alignment horizontal="right"/>
    </xf>
    <xf numFmtId="0" fontId="1" fillId="2" borderId="1" xfId="7" applyFont="1" applyFill="1" applyBorder="1" applyAlignment="1">
      <alignment horizontal="right"/>
    </xf>
    <xf numFmtId="17" fontId="18" fillId="8" borderId="64" xfId="7" applyNumberFormat="1" applyFont="1" applyFill="1" applyBorder="1" applyAlignment="1">
      <alignment horizontal="right"/>
    </xf>
    <xf numFmtId="3" fontId="1" fillId="0" borderId="1" xfId="7" applyNumberFormat="1" applyFont="1" applyFill="1" applyBorder="1" applyAlignment="1">
      <alignment horizontal="right"/>
    </xf>
    <xf numFmtId="0" fontId="1" fillId="0" borderId="1" xfId="7" applyFont="1" applyFill="1" applyBorder="1" applyAlignment="1">
      <alignment horizontal="right"/>
    </xf>
    <xf numFmtId="0" fontId="19" fillId="5" borderId="0" xfId="7" applyFont="1" applyFill="1" applyAlignment="1">
      <alignment horizontal="left"/>
    </xf>
    <xf numFmtId="0" fontId="1" fillId="2" borderId="0" xfId="1" applyFont="1" applyFill="1" applyBorder="1"/>
    <xf numFmtId="0" fontId="1" fillId="2" borderId="0" xfId="1" applyFont="1" applyFill="1" applyBorder="1"/>
    <xf numFmtId="0" fontId="15" fillId="2" borderId="0" xfId="1" applyFont="1" applyFill="1" applyBorder="1"/>
    <xf numFmtId="0" fontId="15" fillId="4" borderId="0" xfId="1" applyFont="1" applyFill="1" applyBorder="1"/>
    <xf numFmtId="3" fontId="1" fillId="4" borderId="32" xfId="2" applyNumberFormat="1" applyFont="1" applyFill="1" applyBorder="1" applyAlignment="1">
      <alignment horizontal="right"/>
    </xf>
    <xf numFmtId="9" fontId="2" fillId="2" borderId="0" xfId="6" applyFont="1" applyFill="1" applyBorder="1" applyAlignment="1">
      <alignment horizontal="center"/>
    </xf>
    <xf numFmtId="9" fontId="2" fillId="2" borderId="0" xfId="6" applyFont="1" applyFill="1" applyBorder="1" applyAlignment="1">
      <alignment horizontal="right"/>
    </xf>
    <xf numFmtId="9" fontId="1" fillId="2" borderId="0" xfId="6" applyFont="1" applyFill="1" applyBorder="1" applyAlignment="1">
      <alignment horizontal="right"/>
    </xf>
    <xf numFmtId="0" fontId="1" fillId="2" borderId="0" xfId="1" applyFont="1" applyFill="1" applyBorder="1"/>
    <xf numFmtId="0" fontId="1" fillId="4" borderId="0" xfId="1" applyFont="1" applyFill="1" applyBorder="1"/>
    <xf numFmtId="3" fontId="1" fillId="2" borderId="19" xfId="2" applyNumberFormat="1" applyFont="1" applyFill="1" applyBorder="1" applyAlignment="1">
      <alignment horizontal="right"/>
    </xf>
    <xf numFmtId="0" fontId="1" fillId="2" borderId="0" xfId="1" applyFont="1" applyFill="1" applyBorder="1"/>
    <xf numFmtId="0" fontId="16" fillId="2" borderId="0" xfId="1" applyFont="1" applyFill="1" applyBorder="1"/>
    <xf numFmtId="1" fontId="18" fillId="4" borderId="0" xfId="1" applyNumberFormat="1" applyFont="1" applyFill="1" applyBorder="1"/>
    <xf numFmtId="3" fontId="16" fillId="4" borderId="0" xfId="1" applyNumberFormat="1" applyFont="1" applyFill="1" applyBorder="1" applyAlignment="1">
      <alignment horizontal="right"/>
    </xf>
    <xf numFmtId="3" fontId="16" fillId="4" borderId="0" xfId="1" applyNumberFormat="1" applyFont="1" applyFill="1" applyBorder="1"/>
    <xf numFmtId="9" fontId="16" fillId="4" borderId="0" xfId="6" applyFont="1" applyFill="1" applyBorder="1"/>
    <xf numFmtId="17" fontId="18" fillId="4" borderId="0" xfId="1" applyNumberFormat="1" applyFont="1" applyFill="1" applyBorder="1"/>
    <xf numFmtId="0" fontId="16" fillId="4" borderId="0" xfId="1" applyFont="1" applyFill="1" applyBorder="1" applyAlignment="1"/>
    <xf numFmtId="0" fontId="1" fillId="2" borderId="0" xfId="1" applyFont="1" applyFill="1" applyBorder="1"/>
    <xf numFmtId="0" fontId="16" fillId="2" borderId="0" xfId="1" applyFont="1" applyFill="1" applyBorder="1"/>
    <xf numFmtId="3" fontId="16" fillId="4" borderId="0" xfId="1" applyNumberFormat="1" applyFont="1" applyFill="1" applyBorder="1" applyAlignment="1">
      <alignment horizontal="center"/>
    </xf>
    <xf numFmtId="0" fontId="1" fillId="2" borderId="0" xfId="1" applyFont="1" applyFill="1" applyBorder="1"/>
    <xf numFmtId="0" fontId="16" fillId="2" borderId="0" xfId="1" applyFont="1" applyFill="1" applyBorder="1"/>
    <xf numFmtId="0" fontId="6" fillId="2" borderId="0" xfId="2" applyFont="1" applyFill="1" applyBorder="1" applyAlignment="1"/>
    <xf numFmtId="0" fontId="4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1" fontId="4" fillId="2" borderId="0" xfId="2" applyNumberFormat="1" applyFont="1" applyFill="1" applyBorder="1"/>
    <xf numFmtId="3" fontId="1" fillId="2" borderId="0" xfId="2" applyNumberFormat="1" applyFont="1" applyFill="1" applyBorder="1" applyAlignment="1">
      <alignment horizontal="center"/>
    </xf>
    <xf numFmtId="3" fontId="1" fillId="2" borderId="0" xfId="2" applyNumberFormat="1" applyFont="1" applyFill="1" applyBorder="1" applyAlignment="1">
      <alignment horizontal="right"/>
    </xf>
    <xf numFmtId="0" fontId="1" fillId="2" borderId="0" xfId="2" applyFont="1" applyFill="1" applyBorder="1" applyAlignment="1">
      <alignment horizontal="right"/>
    </xf>
    <xf numFmtId="0" fontId="16" fillId="2" borderId="0" xfId="1" applyFont="1" applyFill="1" applyBorder="1" applyAlignment="1"/>
    <xf numFmtId="0" fontId="1" fillId="4" borderId="0" xfId="9" applyFill="1"/>
    <xf numFmtId="0" fontId="21" fillId="6" borderId="0" xfId="9" applyFont="1" applyFill="1" applyAlignment="1"/>
    <xf numFmtId="17" fontId="18" fillId="8" borderId="75" xfId="7" applyNumberFormat="1" applyFont="1" applyFill="1" applyBorder="1" applyAlignment="1">
      <alignment horizontal="right" vertical="center"/>
    </xf>
    <xf numFmtId="0" fontId="1" fillId="0" borderId="36" xfId="7" applyFont="1" applyFill="1" applyBorder="1" applyAlignment="1">
      <alignment horizontal="right" vertical="center"/>
    </xf>
    <xf numFmtId="0" fontId="4" fillId="9" borderId="76" xfId="7" applyFont="1" applyFill="1" applyBorder="1" applyAlignment="1">
      <alignment horizontal="right" vertical="center"/>
    </xf>
    <xf numFmtId="0" fontId="16" fillId="5" borderId="0" xfId="9" applyFont="1" applyFill="1"/>
    <xf numFmtId="0" fontId="1" fillId="8" borderId="0" xfId="9" applyFill="1"/>
    <xf numFmtId="0" fontId="1" fillId="9" borderId="30" xfId="1" applyFont="1" applyFill="1" applyBorder="1" applyAlignment="1">
      <alignment horizontal="left" vertical="center" wrapText="1"/>
    </xf>
    <xf numFmtId="0" fontId="1" fillId="9" borderId="33" xfId="1" applyFont="1" applyFill="1" applyBorder="1" applyAlignment="1">
      <alignment horizontal="left" vertical="center" wrapText="1"/>
    </xf>
    <xf numFmtId="0" fontId="1" fillId="9" borderId="29" xfId="1" applyFont="1" applyFill="1" applyBorder="1" applyAlignment="1">
      <alignment horizontal="left" vertical="center" wrapText="1"/>
    </xf>
    <xf numFmtId="0" fontId="18" fillId="8" borderId="19" xfId="1" applyFont="1" applyFill="1" applyBorder="1" applyAlignment="1">
      <alignment horizontal="center" vertical="top" wrapText="1"/>
    </xf>
    <xf numFmtId="0" fontId="18" fillId="8" borderId="37" xfId="1" applyFont="1" applyFill="1" applyBorder="1" applyAlignment="1">
      <alignment horizontal="center" vertical="top" wrapText="1"/>
    </xf>
    <xf numFmtId="3" fontId="16" fillId="4" borderId="0" xfId="1" applyNumberFormat="1" applyFont="1" applyFill="1" applyBorder="1" applyAlignment="1">
      <alignment horizontal="center"/>
    </xf>
    <xf numFmtId="0" fontId="17" fillId="8" borderId="2" xfId="1" applyFont="1" applyFill="1" applyBorder="1" applyAlignment="1">
      <alignment horizontal="center"/>
    </xf>
    <xf numFmtId="0" fontId="17" fillId="8" borderId="40" xfId="1" applyFont="1" applyFill="1" applyBorder="1" applyAlignment="1">
      <alignment horizontal="center"/>
    </xf>
    <xf numFmtId="9" fontId="2" fillId="2" borderId="13" xfId="6" applyFont="1" applyFill="1" applyBorder="1" applyAlignment="1">
      <alignment horizontal="center"/>
    </xf>
    <xf numFmtId="9" fontId="2" fillId="2" borderId="41" xfId="6" applyFont="1" applyFill="1" applyBorder="1" applyAlignment="1">
      <alignment horizontal="center"/>
    </xf>
    <xf numFmtId="3" fontId="2" fillId="2" borderId="12" xfId="1" applyNumberFormat="1" applyFont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/>
    </xf>
    <xf numFmtId="0" fontId="17" fillId="8" borderId="42" xfId="1" applyFont="1" applyFill="1" applyBorder="1" applyAlignment="1">
      <alignment horizontal="center"/>
    </xf>
    <xf numFmtId="0" fontId="17" fillId="8" borderId="43" xfId="1" applyFont="1" applyFill="1" applyBorder="1" applyAlignment="1">
      <alignment horizontal="center"/>
    </xf>
    <xf numFmtId="3" fontId="2" fillId="2" borderId="33" xfId="1" applyNumberFormat="1" applyFont="1" applyFill="1" applyBorder="1" applyAlignment="1">
      <alignment horizontal="center"/>
    </xf>
    <xf numFmtId="3" fontId="2" fillId="2" borderId="38" xfId="1" applyNumberFormat="1" applyFont="1" applyFill="1" applyBorder="1" applyAlignment="1">
      <alignment horizontal="center"/>
    </xf>
    <xf numFmtId="3" fontId="2" fillId="2" borderId="30" xfId="1" applyNumberFormat="1" applyFont="1" applyFill="1" applyBorder="1" applyAlignment="1">
      <alignment horizontal="center"/>
    </xf>
    <xf numFmtId="3" fontId="2" fillId="2" borderId="52" xfId="1" applyNumberFormat="1" applyFont="1" applyFill="1" applyBorder="1" applyAlignment="1">
      <alignment horizontal="center"/>
    </xf>
    <xf numFmtId="3" fontId="2" fillId="2" borderId="49" xfId="1" applyNumberFormat="1" applyFont="1" applyFill="1" applyBorder="1" applyAlignment="1">
      <alignment horizontal="center"/>
    </xf>
    <xf numFmtId="3" fontId="1" fillId="2" borderId="2" xfId="1" applyNumberFormat="1" applyFont="1" applyFill="1" applyBorder="1" applyAlignment="1">
      <alignment horizontal="center"/>
    </xf>
    <xf numFmtId="3" fontId="1" fillId="2" borderId="57" xfId="1" applyNumberFormat="1" applyFont="1" applyFill="1" applyBorder="1" applyAlignment="1">
      <alignment horizontal="center"/>
    </xf>
    <xf numFmtId="3" fontId="1" fillId="2" borderId="56" xfId="1" applyNumberFormat="1" applyFont="1" applyFill="1" applyBorder="1" applyAlignment="1">
      <alignment horizontal="center"/>
    </xf>
    <xf numFmtId="3" fontId="2" fillId="2" borderId="50" xfId="1" applyNumberFormat="1" applyFont="1" applyFill="1" applyBorder="1" applyAlignment="1">
      <alignment horizontal="center"/>
    </xf>
    <xf numFmtId="3" fontId="2" fillId="2" borderId="39" xfId="1" applyNumberFormat="1" applyFont="1" applyFill="1" applyBorder="1" applyAlignment="1">
      <alignment horizontal="center"/>
    </xf>
    <xf numFmtId="3" fontId="2" fillId="2" borderId="34" xfId="1" applyNumberFormat="1" applyFont="1" applyFill="1" applyBorder="1" applyAlignment="1">
      <alignment horizontal="center"/>
    </xf>
    <xf numFmtId="3" fontId="2" fillId="2" borderId="2" xfId="1" applyNumberFormat="1" applyFont="1" applyFill="1" applyBorder="1" applyAlignment="1">
      <alignment horizontal="center"/>
    </xf>
    <xf numFmtId="3" fontId="2" fillId="2" borderId="57" xfId="1" applyNumberFormat="1" applyFont="1" applyFill="1" applyBorder="1" applyAlignment="1">
      <alignment horizontal="center"/>
    </xf>
    <xf numFmtId="3" fontId="2" fillId="2" borderId="53" xfId="1" applyNumberFormat="1" applyFont="1" applyFill="1" applyBorder="1" applyAlignment="1">
      <alignment horizontal="center"/>
    </xf>
    <xf numFmtId="3" fontId="2" fillId="2" borderId="54" xfId="1" applyNumberFormat="1" applyFont="1" applyFill="1" applyBorder="1" applyAlignment="1">
      <alignment horizontal="center"/>
    </xf>
    <xf numFmtId="9" fontId="2" fillId="2" borderId="30" xfId="6" applyFont="1" applyFill="1" applyBorder="1" applyAlignment="1">
      <alignment horizontal="center"/>
    </xf>
    <xf numFmtId="9" fontId="2" fillId="2" borderId="52" xfId="6" applyFont="1" applyFill="1" applyBorder="1" applyAlignment="1">
      <alignment horizontal="center"/>
    </xf>
    <xf numFmtId="9" fontId="2" fillId="2" borderId="49" xfId="6" applyFont="1" applyFill="1" applyBorder="1" applyAlignment="1">
      <alignment horizontal="center"/>
    </xf>
    <xf numFmtId="9" fontId="2" fillId="2" borderId="33" xfId="6" applyFont="1" applyFill="1" applyBorder="1" applyAlignment="1">
      <alignment horizontal="center"/>
    </xf>
    <xf numFmtId="9" fontId="2" fillId="2" borderId="38" xfId="6" applyFont="1" applyFill="1" applyBorder="1" applyAlignment="1">
      <alignment horizontal="center"/>
    </xf>
    <xf numFmtId="0" fontId="1" fillId="2" borderId="0" xfId="1" applyFont="1" applyFill="1" applyBorder="1"/>
    <xf numFmtId="9" fontId="2" fillId="2" borderId="55" xfId="6" applyFont="1" applyFill="1" applyBorder="1" applyAlignment="1">
      <alignment horizontal="center"/>
    </xf>
    <xf numFmtId="9" fontId="2" fillId="2" borderId="54" xfId="6" applyFont="1" applyFill="1" applyBorder="1" applyAlignment="1">
      <alignment horizontal="center"/>
    </xf>
    <xf numFmtId="9" fontId="2" fillId="2" borderId="53" xfId="6" applyFont="1" applyFill="1" applyBorder="1" applyAlignment="1">
      <alignment horizontal="center"/>
    </xf>
    <xf numFmtId="0" fontId="16" fillId="2" borderId="0" xfId="1" applyFont="1" applyFill="1" applyBorder="1"/>
    <xf numFmtId="3" fontId="1" fillId="2" borderId="0" xfId="2" applyNumberFormat="1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17" fillId="8" borderId="2" xfId="2" applyFont="1" applyFill="1" applyBorder="1" applyAlignment="1">
      <alignment horizontal="center"/>
    </xf>
    <xf numFmtId="0" fontId="17" fillId="8" borderId="40" xfId="2" applyFont="1" applyFill="1" applyBorder="1" applyAlignment="1">
      <alignment horizontal="center"/>
    </xf>
    <xf numFmtId="0" fontId="20" fillId="8" borderId="72" xfId="7" applyFont="1" applyFill="1" applyBorder="1" applyAlignment="1">
      <alignment horizontal="center" vertical="center"/>
    </xf>
    <xf numFmtId="0" fontId="20" fillId="8" borderId="73" xfId="7" applyFont="1" applyFill="1" applyBorder="1" applyAlignment="1">
      <alignment horizontal="center" vertical="center"/>
    </xf>
    <xf numFmtId="0" fontId="20" fillId="8" borderId="74" xfId="7" applyFont="1" applyFill="1" applyBorder="1" applyAlignment="1">
      <alignment horizontal="center" vertical="center"/>
    </xf>
    <xf numFmtId="0" fontId="20" fillId="8" borderId="69" xfId="7" applyFont="1" applyFill="1" applyBorder="1" applyAlignment="1">
      <alignment horizontal="center"/>
    </xf>
    <xf numFmtId="0" fontId="20" fillId="8" borderId="70" xfId="7" applyFont="1" applyFill="1" applyBorder="1" applyAlignment="1">
      <alignment horizontal="center"/>
    </xf>
    <xf numFmtId="0" fontId="20" fillId="8" borderId="71" xfId="7" applyFont="1" applyFill="1" applyBorder="1" applyAlignment="1">
      <alignment horizontal="center"/>
    </xf>
  </cellXfs>
  <cellStyles count="10">
    <cellStyle name="=C:\WINNT\SYSTEM32\COMMAND.COM" xfId="1"/>
    <cellStyle name="=C:\WINNT\SYSTEM32\COMMAND.COM 2" xfId="7"/>
    <cellStyle name="=C:\WINNT\SYSTEM32\COMMAND.COM_43-Recurso Numérico Fijo PTFN_DGP_PT_PA_Mar10" xfId="2"/>
    <cellStyle name="=C:\WINNT\SYSTEM32\COMMAND.COM_43-Recurso Numérico Fijo PTFN_DGP_PT_PA_Mar10 2" xfId="8"/>
    <cellStyle name="ANCLAS,REZONES Y SUS PARTES,DE FUNDICION,DE HIERRO O DE ACERO" xfId="3"/>
    <cellStyle name="Euro" xfId="4"/>
    <cellStyle name="Hipervínculo" xfId="5" builtinId="8"/>
    <cellStyle name="Normal" xfId="0" builtinId="0"/>
    <cellStyle name="Normal 2" xfId="9"/>
    <cellStyle name="Porcentaje" xfId="6" builtinId="5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523474267352768"/>
          <c:y val="9.685292916203006E-2"/>
          <c:w val="0.44844795747980976"/>
          <c:h val="0.83351954887571078"/>
        </c:manualLayout>
      </c:layout>
      <c:doughnutChart>
        <c:varyColors val="1"/>
        <c:ser>
          <c:idx val="0"/>
          <c:order val="0"/>
          <c:tx>
            <c:v>FIJO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-0.118104880778257"/>
                  <c:y val="2.3030394101500672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70C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0070C0"/>
                        </a:solidFill>
                      </a:rPr>
                      <a:t>FIJO
4,552.360  números asignados
8,1 %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547634384970406"/>
                  <c:y val="-3.0107391156258139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B0F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00B0F0"/>
                        </a:solidFill>
                      </a:rPr>
                      <a:t>FIJO
51,447.640 números libres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B0F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00B0F0"/>
                        </a:solidFill>
                      </a:rPr>
                      <a:t>91,9 %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('2-PTFN'!$A$59:$A$60,'2-PTFN'!$A$62:$A$63,'2-PTFN'!$A$65:$A$66,'2-PTFN'!$A$68:$A$69)</c:f>
              <c:strCache>
                <c:ptCount val="8"/>
                <c:pt idx="0">
                  <c:v>Números Geográficos Fijos Asignados</c:v>
                </c:pt>
                <c:pt idx="1">
                  <c:v>Números Geográficos Fijos Libres</c:v>
                </c:pt>
                <c:pt idx="2">
                  <c:v>Números No Geográficos Móviles Asignados</c:v>
                </c:pt>
                <c:pt idx="3">
                  <c:v>Números No Geográficos Móviles Libres</c:v>
                </c:pt>
                <c:pt idx="4">
                  <c:v>Números No Geográficos Red Inteligente Asignados</c:v>
                </c:pt>
                <c:pt idx="5">
                  <c:v>Números No Geográficos Red Inteligente Libres</c:v>
                </c:pt>
                <c:pt idx="6">
                  <c:v>Números 1XY Asignados</c:v>
                </c:pt>
                <c:pt idx="7">
                  <c:v>Números 1XYInteligente Libres</c:v>
                </c:pt>
              </c:strCache>
            </c:strRef>
          </c:cat>
          <c:val>
            <c:numRef>
              <c:f>'2-PTFN'!$B$59:$B$60</c:f>
              <c:numCache>
                <c:formatCode>#,##0</c:formatCode>
                <c:ptCount val="2"/>
                <c:pt idx="0">
                  <c:v>4552360</c:v>
                </c:pt>
                <c:pt idx="1">
                  <c:v>51447640</c:v>
                </c:pt>
              </c:numCache>
            </c:numRef>
          </c:val>
        </c:ser>
        <c:ser>
          <c:idx val="2"/>
          <c:order val="1"/>
          <c:tx>
            <c:v>RI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0.15977809064482748"/>
                  <c:y val="-8.48979519076156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RI
 2.484 números asignados
 0,1 %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4644648725935244"/>
                  <c:y val="9.57177937730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RI
2.997.516 números libres
 99,9%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8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('2-PTFN'!$A$59:$A$60,'2-PTFN'!$A$62:$A$63,'2-PTFN'!$A$65:$A$66,'2-PTFN'!$A$68:$A$69)</c:f>
              <c:strCache>
                <c:ptCount val="8"/>
                <c:pt idx="0">
                  <c:v>Números Geográficos Fijos Asignados</c:v>
                </c:pt>
                <c:pt idx="1">
                  <c:v>Números Geográficos Fijos Libres</c:v>
                </c:pt>
                <c:pt idx="2">
                  <c:v>Números No Geográficos Móviles Asignados</c:v>
                </c:pt>
                <c:pt idx="3">
                  <c:v>Números No Geográficos Móviles Libres</c:v>
                </c:pt>
                <c:pt idx="4">
                  <c:v>Números No Geográficos Red Inteligente Asignados</c:v>
                </c:pt>
                <c:pt idx="5">
                  <c:v>Números No Geográficos Red Inteligente Libres</c:v>
                </c:pt>
                <c:pt idx="6">
                  <c:v>Números 1XY Asignados</c:v>
                </c:pt>
                <c:pt idx="7">
                  <c:v>Números 1XYInteligente Libres</c:v>
                </c:pt>
              </c:strCache>
            </c:strRef>
          </c:cat>
          <c:val>
            <c:numRef>
              <c:f>'2-PTFN'!$D$65:$D$66</c:f>
              <c:numCache>
                <c:formatCode>#,##0</c:formatCode>
                <c:ptCount val="2"/>
                <c:pt idx="0" formatCode="General">
                  <c:v>2484</c:v>
                </c:pt>
                <c:pt idx="1">
                  <c:v>2997516</c:v>
                </c:pt>
              </c:numCache>
            </c:numRef>
          </c:val>
        </c:ser>
        <c:ser>
          <c:idx val="3"/>
          <c:order val="2"/>
          <c:tx>
            <c:v>1XY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3291884231506673"/>
                  <c:y val="-3.0476431948689778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C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C00000"/>
                        </a:solidFill>
                      </a:rPr>
                      <a:t>1XY
248 números asignados
 25,6 %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6371768735837761"/>
                  <c:y val="7.4961756792923245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7030A0"/>
                        </a:solidFill>
                      </a:rPr>
                      <a:t>1XY
722  números libres
74,4 %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7030A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('2-PTFN'!$A$59:$A$60,'2-PTFN'!$A$62:$A$63,'2-PTFN'!$A$65:$A$66,'2-PTFN'!$A$68:$A$69)</c:f>
              <c:strCache>
                <c:ptCount val="8"/>
                <c:pt idx="0">
                  <c:v>Números Geográficos Fijos Asignados</c:v>
                </c:pt>
                <c:pt idx="1">
                  <c:v>Números Geográficos Fijos Libres</c:v>
                </c:pt>
                <c:pt idx="2">
                  <c:v>Números No Geográficos Móviles Asignados</c:v>
                </c:pt>
                <c:pt idx="3">
                  <c:v>Números No Geográficos Móviles Libres</c:v>
                </c:pt>
                <c:pt idx="4">
                  <c:v>Números No Geográficos Red Inteligente Asignados</c:v>
                </c:pt>
                <c:pt idx="5">
                  <c:v>Números No Geográficos Red Inteligente Libres</c:v>
                </c:pt>
                <c:pt idx="6">
                  <c:v>Números 1XY Asignados</c:v>
                </c:pt>
                <c:pt idx="7">
                  <c:v>Números 1XYInteligente Libres</c:v>
                </c:pt>
              </c:strCache>
            </c:strRef>
          </c:cat>
          <c:val>
            <c:numRef>
              <c:f>'2-PTFN'!$E$68:$E$69</c:f>
              <c:numCache>
                <c:formatCode>#,##0</c:formatCode>
                <c:ptCount val="2"/>
                <c:pt idx="0">
                  <c:v>248</c:v>
                </c:pt>
                <c:pt idx="1">
                  <c:v>722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777226234593637E-2"/>
          <c:y val="4.9325337891482426E-2"/>
          <c:w val="0.9080655659996415"/>
          <c:h val="0.757633872278420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'4-Fijo (CA)'!$B$54:$G$54</c:f>
              <c:strCache>
                <c:ptCount val="1"/>
                <c:pt idx="0">
                  <c:v>RECURSO NUMÉRICO UTILIZADO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9"/>
              <c:layout>
                <c:manualLayout>
                  <c:x val="1.2403101448146091E-2"/>
                  <c:y val="-1.8079096045197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1.7915590980655611E-2"/>
                  <c:y val="-2.0338983050847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5665704202759063E-3"/>
                  <c:y val="-3.270440251572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4.0251572327044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0"/>
                  <c:y val="-5.2830188679245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1.2832852101379532E-2"/>
                  <c:y val="-7.5471698113207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baseline="0">
                    <a:solidFill>
                      <a:sysClr val="windowText" lastClr="000000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'4-Fijo (CA)'!$A$56:$A$71</c:f>
              <c:numCache>
                <c:formatCode>0</c:formatCode>
                <c:ptCount val="16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 formatCode="mmm\-yy">
                  <c:v>42005</c:v>
                </c:pt>
                <c:pt idx="13" formatCode="mmm\-yy">
                  <c:v>42036</c:v>
                </c:pt>
                <c:pt idx="14" formatCode="mmm\-yy">
                  <c:v>42064</c:v>
                </c:pt>
                <c:pt idx="15" formatCode="mmm\-yy">
                  <c:v>42095</c:v>
                </c:pt>
              </c:numCache>
            </c:numRef>
          </c:cat>
          <c:val>
            <c:numRef>
              <c:f>'4-Fijo (CA)'!$I$56:$I$71</c:f>
              <c:numCache>
                <c:formatCode>#,##0</c:formatCode>
                <c:ptCount val="16"/>
                <c:pt idx="7">
                  <c:v>2528912</c:v>
                </c:pt>
                <c:pt idx="8">
                  <c:v>2820479</c:v>
                </c:pt>
                <c:pt idx="9">
                  <c:v>3020896</c:v>
                </c:pt>
                <c:pt idx="10">
                  <c:v>3226033</c:v>
                </c:pt>
                <c:pt idx="11">
                  <c:v>3361578</c:v>
                </c:pt>
                <c:pt idx="12">
                  <c:v>3357422</c:v>
                </c:pt>
                <c:pt idx="13">
                  <c:v>3339255</c:v>
                </c:pt>
                <c:pt idx="14">
                  <c:v>3401815</c:v>
                </c:pt>
                <c:pt idx="15">
                  <c:v>3405892</c:v>
                </c:pt>
              </c:numCache>
            </c:numRef>
          </c:val>
        </c:ser>
        <c:ser>
          <c:idx val="3"/>
          <c:order val="2"/>
          <c:tx>
            <c:strRef>
              <c:f>'4-Fijo (CA)'!$B$33:$G$33</c:f>
              <c:strCache>
                <c:ptCount val="1"/>
                <c:pt idx="0">
                  <c:v>RECURSO NUMÉRICO ASIGNADO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layout>
                <c:manualLayout>
                  <c:x val="-2.3526623737630785E-17"/>
                  <c:y val="-1.2578616352201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5665704202758829E-3"/>
                  <c:y val="-1.7610062893081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1.5094339622641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2832852101379532E-3"/>
                  <c:y val="-1.7610062893081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4.2767295597484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5665704202759063E-3"/>
                  <c:y val="-3.270440251572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5.1331408405518126E-3"/>
                  <c:y val="-2.0125984251968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9.4106494950523142E-17"/>
                  <c:y val="-2.2641509433962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5665704202759063E-3"/>
                  <c:y val="-3.0188877333729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0"/>
                  <c:y val="-4.7798742138364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ln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'4-Fijo (CA)'!$A$56:$A$71</c:f>
              <c:numCache>
                <c:formatCode>0</c:formatCode>
                <c:ptCount val="16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 formatCode="mmm\-yy">
                  <c:v>42005</c:v>
                </c:pt>
                <c:pt idx="13" formatCode="mmm\-yy">
                  <c:v>42036</c:v>
                </c:pt>
                <c:pt idx="14" formatCode="mmm\-yy">
                  <c:v>42064</c:v>
                </c:pt>
                <c:pt idx="15" formatCode="mmm\-yy">
                  <c:v>42095</c:v>
                </c:pt>
              </c:numCache>
            </c:numRef>
          </c:cat>
          <c:val>
            <c:numRef>
              <c:f>'4-Fijo (CA)'!$I$35:$I$50</c:f>
              <c:numCache>
                <c:formatCode>#,##0</c:formatCode>
                <c:ptCount val="16"/>
                <c:pt idx="0">
                  <c:v>1947814</c:v>
                </c:pt>
                <c:pt idx="1">
                  <c:v>2066034</c:v>
                </c:pt>
                <c:pt idx="2">
                  <c:v>2165510</c:v>
                </c:pt>
                <c:pt idx="3">
                  <c:v>2387109</c:v>
                </c:pt>
                <c:pt idx="4">
                  <c:v>2544563</c:v>
                </c:pt>
                <c:pt idx="5">
                  <c:v>2781734</c:v>
                </c:pt>
                <c:pt idx="6">
                  <c:v>2808968</c:v>
                </c:pt>
                <c:pt idx="7">
                  <c:v>3081376</c:v>
                </c:pt>
                <c:pt idx="8">
                  <c:v>3594284</c:v>
                </c:pt>
                <c:pt idx="9">
                  <c:v>3974596</c:v>
                </c:pt>
                <c:pt idx="10">
                  <c:v>4296696</c:v>
                </c:pt>
                <c:pt idx="11">
                  <c:v>4474284</c:v>
                </c:pt>
                <c:pt idx="12">
                  <c:v>4498384</c:v>
                </c:pt>
                <c:pt idx="13">
                  <c:v>4513260</c:v>
                </c:pt>
                <c:pt idx="14">
                  <c:v>4532460</c:v>
                </c:pt>
                <c:pt idx="15">
                  <c:v>4552360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18672"/>
        <c:axId val="145119232"/>
      </c:barChart>
      <c:lineChart>
        <c:grouping val="standard"/>
        <c:varyColors val="0"/>
        <c:ser>
          <c:idx val="2"/>
          <c:order val="1"/>
          <c:tx>
            <c:strRef>
              <c:f>'4-Fijo (CA)'!$B$74:$G$74</c:f>
              <c:strCache>
                <c:ptCount val="1"/>
                <c:pt idx="0">
                  <c:v>LÍNEAS PRINCIPALES</c:v>
                </c:pt>
              </c:strCache>
            </c:strRef>
          </c:tx>
          <c:marker>
            <c:symbol val="diamond"/>
            <c:size val="5"/>
            <c:spPr>
              <a:solidFill>
                <a:schemeClr val="accent5">
                  <a:lumMod val="75000"/>
                </a:schemeClr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1343667007471489E-2"/>
                  <c:y val="3.3898305084745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4453055839559557E-2"/>
                  <c:y val="4.0677966101694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3074937195056511E-2"/>
                  <c:y val="3.1638418079096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7915570948241671E-2"/>
                  <c:y val="5.956717674441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9.4106494950523142E-17"/>
                  <c:y val="-3.7735849056603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6.416426050689766E-3"/>
                  <c:y val="8.3018867924528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-8.3018867924528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0"/>
                  <c:y val="-5.0314465408805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0"/>
                  <c:y val="-6.5408805031446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2832852101379532E-3"/>
                  <c:y val="-7.5471698113207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'4-Fijo (CA)'!$A$76:$A$91</c:f>
              <c:numCache>
                <c:formatCode>0</c:formatCode>
                <c:ptCount val="16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 formatCode="mmm\-yy">
                  <c:v>42005</c:v>
                </c:pt>
                <c:pt idx="13" formatCode="mmm\-yy">
                  <c:v>42036</c:v>
                </c:pt>
                <c:pt idx="14" formatCode="mmm\-yy">
                  <c:v>42064</c:v>
                </c:pt>
                <c:pt idx="15" formatCode="mmm\-yy">
                  <c:v>42095</c:v>
                </c:pt>
              </c:numCache>
            </c:numRef>
          </c:cat>
          <c:val>
            <c:numRef>
              <c:f>'4-Fijo (CA)'!$I$76:$I$91</c:f>
              <c:numCache>
                <c:formatCode>#,##0</c:formatCode>
                <c:ptCount val="16"/>
                <c:pt idx="0">
                  <c:v>1549046</c:v>
                </c:pt>
                <c:pt idx="1">
                  <c:v>1612261</c:v>
                </c:pt>
                <c:pt idx="2">
                  <c:v>1701496</c:v>
                </c:pt>
                <c:pt idx="3">
                  <c:v>1775232</c:v>
                </c:pt>
                <c:pt idx="4">
                  <c:v>1823120</c:v>
                </c:pt>
                <c:pt idx="5">
                  <c:v>1909961</c:v>
                </c:pt>
                <c:pt idx="6">
                  <c:v>2011228</c:v>
                </c:pt>
                <c:pt idx="7">
                  <c:v>2085758</c:v>
                </c:pt>
                <c:pt idx="8">
                  <c:v>2219739</c:v>
                </c:pt>
                <c:pt idx="9">
                  <c:v>2307130</c:v>
                </c:pt>
                <c:pt idx="10">
                  <c:v>2414460</c:v>
                </c:pt>
                <c:pt idx="11">
                  <c:v>2478938</c:v>
                </c:pt>
                <c:pt idx="12">
                  <c:v>2476861</c:v>
                </c:pt>
                <c:pt idx="13">
                  <c:v>2504452</c:v>
                </c:pt>
                <c:pt idx="14">
                  <c:v>2497560</c:v>
                </c:pt>
                <c:pt idx="15">
                  <c:v>2507919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118672"/>
        <c:axId val="145119232"/>
      </c:lineChart>
      <c:catAx>
        <c:axId val="14511867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45119232"/>
        <c:crosses val="autoZero"/>
        <c:auto val="1"/>
        <c:lblAlgn val="ctr"/>
        <c:lblOffset val="100"/>
        <c:tickLblSkip val="1"/>
        <c:noMultiLvlLbl val="0"/>
      </c:catAx>
      <c:valAx>
        <c:axId val="14511923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45118672"/>
        <c:crosses val="autoZero"/>
        <c:crossBetween val="between"/>
      </c:valAx>
      <c:spPr>
        <a:noFill/>
        <a:ln>
          <a:noFill/>
        </a:ln>
        <a:effectLst>
          <a:innerShdw blurRad="63500" dist="50800" dir="13500000">
            <a:schemeClr val="accent6">
              <a:lumMod val="75000"/>
              <a:alpha val="50000"/>
            </a:schemeClr>
          </a:innerShdw>
        </a:effectLst>
        <a:scene3d>
          <a:camera prst="orthographicFront"/>
          <a:lightRig rig="threePt" dir="t"/>
        </a:scene3d>
        <a:sp3d>
          <a:bevelB/>
        </a:sp3d>
      </c:spPr>
    </c:plotArea>
    <c:legend>
      <c:legendPos val="b"/>
      <c:layout>
        <c:manualLayout>
          <c:xMode val="edge"/>
          <c:yMode val="edge"/>
          <c:x val="0.11642600016672604"/>
          <c:y val="0.86461867533462233"/>
          <c:w val="0.81719602181584849"/>
          <c:h val="4.0482155033111963E-2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s-EC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919543710882296E-2"/>
          <c:y val="4.2951130211057557E-2"/>
          <c:w val="0.9070135271552594"/>
          <c:h val="0.821648407055042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'[1]5-RI'!$G$14</c:f>
              <c:strCache>
                <c:ptCount val="1"/>
                <c:pt idx="0">
                  <c:v>CNT  E.P.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'5-RI'!$C$32:$C$43</c:f>
              <c:strCache>
                <c:ptCount val="12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AÑO 2013</c:v>
                </c:pt>
                <c:pt idx="9">
                  <c:v>AÑO 2014</c:v>
                </c:pt>
                <c:pt idx="10">
                  <c:v>abr-15</c:v>
                </c:pt>
                <c:pt idx="11">
                  <c:v>mar-15</c:v>
                </c:pt>
              </c:strCache>
            </c:strRef>
          </c:cat>
          <c:val>
            <c:numRef>
              <c:f>'[1]5-RI'!$G$15:$G$25</c:f>
              <c:numCache>
                <c:formatCode>General</c:formatCode>
                <c:ptCount val="11"/>
                <c:pt idx="0">
                  <c:v>211</c:v>
                </c:pt>
                <c:pt idx="1">
                  <c:v>237</c:v>
                </c:pt>
                <c:pt idx="2">
                  <c:v>247</c:v>
                </c:pt>
                <c:pt idx="3">
                  <c:v>276</c:v>
                </c:pt>
                <c:pt idx="4">
                  <c:v>224</c:v>
                </c:pt>
                <c:pt idx="5">
                  <c:v>212</c:v>
                </c:pt>
                <c:pt idx="6">
                  <c:v>218</c:v>
                </c:pt>
                <c:pt idx="7">
                  <c:v>249</c:v>
                </c:pt>
                <c:pt idx="8">
                  <c:v>275</c:v>
                </c:pt>
                <c:pt idx="9">
                  <c:v>314</c:v>
                </c:pt>
                <c:pt idx="10">
                  <c:v>321</c:v>
                </c:pt>
              </c:numCache>
            </c:numRef>
          </c:val>
          <c:extLst/>
        </c:ser>
        <c:ser>
          <c:idx val="1"/>
          <c:order val="1"/>
          <c:tx>
            <c:strRef>
              <c:f>'[1]5-RI'!$H$14</c:f>
              <c:strCache>
                <c:ptCount val="1"/>
                <c:pt idx="0">
                  <c:v>SETEL S.A.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'5-RI'!$C$32:$C$43</c:f>
              <c:strCache>
                <c:ptCount val="12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AÑO 2013</c:v>
                </c:pt>
                <c:pt idx="9">
                  <c:v>AÑO 2014</c:v>
                </c:pt>
                <c:pt idx="10">
                  <c:v>abr-15</c:v>
                </c:pt>
                <c:pt idx="11">
                  <c:v>mar-15</c:v>
                </c:pt>
              </c:strCache>
            </c:strRef>
          </c:cat>
          <c:val>
            <c:numRef>
              <c:f>'[1]5-RI'!$H$15:$H$24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0"/>
        <c:axId val="145122592"/>
        <c:axId val="145123152"/>
      </c:barChart>
      <c:catAx>
        <c:axId val="14512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5123152"/>
        <c:crosses val="autoZero"/>
        <c:auto val="1"/>
        <c:lblAlgn val="ctr"/>
        <c:lblOffset val="100"/>
        <c:noMultiLvlLbl val="0"/>
      </c:catAx>
      <c:valAx>
        <c:axId val="14512315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Números</a:t>
                </a:r>
              </a:p>
            </c:rich>
          </c:tx>
          <c:layout>
            <c:manualLayout>
              <c:xMode val="edge"/>
              <c:yMode val="edge"/>
              <c:x val="2.0682684859905736E-3"/>
              <c:y val="0.44576271186440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51225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953089036947307"/>
          <c:y val="0.92790568776668281"/>
          <c:w val="0.3142614577024026"/>
          <c:h val="4.0845549602529486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46101768559009E-2"/>
          <c:y val="2.6311482593674034E-2"/>
          <c:w val="0.90486039296794207"/>
          <c:h val="0.847366240907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'[1]5-RI'!$D$29</c:f>
              <c:strCache>
                <c:ptCount val="1"/>
                <c:pt idx="0">
                  <c:v>CNT  E.P.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3.2415784408084673E-2"/>
                  <c:y val="0.431088636856172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24863650946423E-2"/>
                  <c:y val="0.367236196392882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7815206929740089E-2"/>
                  <c:y val="0.3232407233499482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396535129932632E-2"/>
                  <c:y val="0.276297719665775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5.2948347770291948E-2"/>
                  <c:y val="0.2370848322858725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9098492139878089E-2"/>
                  <c:y val="0.2078225818103012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1665062560154087E-2"/>
                  <c:y val="0.179106070456789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5.4231632980429809E-2"/>
                  <c:y val="0.147042885694334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4.3644529996791789E-2"/>
                  <c:y val="0.105630860362638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4.6531921719601993E-2"/>
                  <c:y val="3.28660935731657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6.4497914661533526E-2"/>
                  <c:y val="3.00180347356651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'5-RI'!$C$32:$C$43</c:f>
              <c:strCache>
                <c:ptCount val="12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AÑO 2013</c:v>
                </c:pt>
                <c:pt idx="9">
                  <c:v>AÑO 2014</c:v>
                </c:pt>
                <c:pt idx="10">
                  <c:v>abr-15</c:v>
                </c:pt>
                <c:pt idx="11">
                  <c:v>mar-15</c:v>
                </c:pt>
              </c:strCache>
            </c:strRef>
          </c:cat>
          <c:val>
            <c:numRef>
              <c:f>'[1]5-RI'!$D$30:$D$40</c:f>
              <c:numCache>
                <c:formatCode>General</c:formatCode>
                <c:ptCount val="11"/>
                <c:pt idx="0">
                  <c:v>1162</c:v>
                </c:pt>
                <c:pt idx="1">
                  <c:v>1382</c:v>
                </c:pt>
                <c:pt idx="2">
                  <c:v>1405</c:v>
                </c:pt>
                <c:pt idx="3">
                  <c:v>1920</c:v>
                </c:pt>
                <c:pt idx="4">
                  <c:v>1822</c:v>
                </c:pt>
                <c:pt idx="5">
                  <c:v>1816</c:v>
                </c:pt>
                <c:pt idx="6">
                  <c:v>1699</c:v>
                </c:pt>
                <c:pt idx="7">
                  <c:v>1792</c:v>
                </c:pt>
                <c:pt idx="8">
                  <c:v>1937</c:v>
                </c:pt>
                <c:pt idx="9">
                  <c:v>2044</c:v>
                </c:pt>
                <c:pt idx="10">
                  <c:v>2079</c:v>
                </c:pt>
              </c:numCache>
            </c:numRef>
          </c:val>
          <c:extLst/>
        </c:ser>
        <c:ser>
          <c:idx val="1"/>
          <c:order val="1"/>
          <c:tx>
            <c:strRef>
              <c:f>'[1]5-RI'!$E$29</c:f>
              <c:strCache>
                <c:ptCount val="1"/>
                <c:pt idx="0">
                  <c:v>ETAPA E.P</c:v>
                </c:pt>
              </c:strCache>
            </c:strRef>
          </c:tx>
          <c:spPr>
            <a:solidFill>
              <a:srgbClr val="CCFFC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'5-RI'!$C$32:$C$43</c:f>
              <c:strCache>
                <c:ptCount val="12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AÑO 2013</c:v>
                </c:pt>
                <c:pt idx="9">
                  <c:v>AÑO 2014</c:v>
                </c:pt>
                <c:pt idx="10">
                  <c:v>abr-15</c:v>
                </c:pt>
                <c:pt idx="11">
                  <c:v>mar-15</c:v>
                </c:pt>
              </c:strCache>
            </c:strRef>
          </c:cat>
          <c:val>
            <c:numRef>
              <c:f>'[1]5-RI'!$E$30:$E$40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8</c:v>
                </c:pt>
                <c:pt idx="7">
                  <c:v>11</c:v>
                </c:pt>
                <c:pt idx="8">
                  <c:v>20</c:v>
                </c:pt>
                <c:pt idx="9">
                  <c:v>22</c:v>
                </c:pt>
                <c:pt idx="10">
                  <c:v>22</c:v>
                </c:pt>
              </c:numCache>
            </c:numRef>
          </c:val>
          <c:extLst/>
        </c:ser>
        <c:ser>
          <c:idx val="2"/>
          <c:order val="2"/>
          <c:tx>
            <c:strRef>
              <c:f>'[1]5-RI'!$F$29</c:f>
              <c:strCache>
                <c:ptCount val="1"/>
                <c:pt idx="0">
                  <c:v>LINKOTEL S.A.</c:v>
                </c:pt>
              </c:strCache>
            </c:strRef>
          </c:tx>
          <c:spPr>
            <a:solidFill>
              <a:srgbClr val="FFFFC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'5-RI'!$C$32:$C$43</c:f>
              <c:strCache>
                <c:ptCount val="12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AÑO 2013</c:v>
                </c:pt>
                <c:pt idx="9">
                  <c:v>AÑO 2014</c:v>
                </c:pt>
                <c:pt idx="10">
                  <c:v>abr-15</c:v>
                </c:pt>
                <c:pt idx="11">
                  <c:v>mar-15</c:v>
                </c:pt>
              </c:strCache>
            </c:strRef>
          </c:cat>
          <c:val>
            <c:numRef>
              <c:f>'[1]5-RI'!$F$30:$F$40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extLst/>
        </c:ser>
        <c:ser>
          <c:idx val="3"/>
          <c:order val="3"/>
          <c:tx>
            <c:strRef>
              <c:f>'[1]5-RI'!$G$29</c:f>
              <c:strCache>
                <c:ptCount val="1"/>
                <c:pt idx="0">
                  <c:v>SETEL S.A.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'5-RI'!$C$32:$C$43</c:f>
              <c:strCache>
                <c:ptCount val="12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AÑO 2013</c:v>
                </c:pt>
                <c:pt idx="9">
                  <c:v>AÑO 2014</c:v>
                </c:pt>
                <c:pt idx="10">
                  <c:v>abr-15</c:v>
                </c:pt>
                <c:pt idx="11">
                  <c:v>mar-15</c:v>
                </c:pt>
              </c:strCache>
            </c:strRef>
          </c:cat>
          <c:val>
            <c:numRef>
              <c:f>'[1]5-RI'!$G$30:$G$40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63</c:v>
                </c:pt>
                <c:pt idx="7">
                  <c:v>63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</c:numCache>
            </c:numRef>
          </c:val>
          <c:extLst/>
        </c:ser>
        <c:ser>
          <c:idx val="4"/>
          <c:order val="4"/>
          <c:tx>
            <c:strRef>
              <c:f>'[1]5-RI'!$H$29</c:f>
              <c:strCache>
                <c:ptCount val="1"/>
                <c:pt idx="0">
                  <c:v>LEVEL 3 
ECUADOR LVLT S.A.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'5-RI'!$C$32:$C$43</c:f>
              <c:strCache>
                <c:ptCount val="12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AÑO 2013</c:v>
                </c:pt>
                <c:pt idx="9">
                  <c:v>AÑO 2014</c:v>
                </c:pt>
                <c:pt idx="10">
                  <c:v>abr-15</c:v>
                </c:pt>
                <c:pt idx="11">
                  <c:v>mar-15</c:v>
                </c:pt>
              </c:strCache>
            </c:strRef>
          </c:cat>
          <c:val>
            <c:numRef>
              <c:f>'[1]5-RI'!$H$30:$H$40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/>
        </c:ser>
        <c:ser>
          <c:idx val="5"/>
          <c:order val="5"/>
          <c:tx>
            <c:strRef>
              <c:f>'[1]5-RI'!$I$29</c:f>
              <c:strCache>
                <c:ptCount val="1"/>
                <c:pt idx="0">
                  <c:v>GRUPO
 CORIPAR S.A.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'5-RI'!$C$32:$C$43</c:f>
              <c:strCache>
                <c:ptCount val="12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AÑO 2013</c:v>
                </c:pt>
                <c:pt idx="9">
                  <c:v>AÑO 2014</c:v>
                </c:pt>
                <c:pt idx="10">
                  <c:v>abr-15</c:v>
                </c:pt>
                <c:pt idx="11">
                  <c:v>mar-15</c:v>
                </c:pt>
              </c:strCache>
            </c:strRef>
          </c:cat>
          <c:val>
            <c:numRef>
              <c:f>'[1]5-RI'!$I$30:$I$40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/>
        </c:ser>
        <c:ser>
          <c:idx val="6"/>
          <c:order val="6"/>
          <c:tx>
            <c:strRef>
              <c:f>'[1]5-RI'!$J$29</c:f>
              <c:strCache>
                <c:ptCount val="1"/>
                <c:pt idx="0">
                  <c:v>CONECEL S.A.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'5-RI'!$C$32:$C$43</c:f>
              <c:strCache>
                <c:ptCount val="12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AÑO 2013</c:v>
                </c:pt>
                <c:pt idx="9">
                  <c:v>AÑO 2014</c:v>
                </c:pt>
                <c:pt idx="10">
                  <c:v>abr-15</c:v>
                </c:pt>
                <c:pt idx="11">
                  <c:v>mar-15</c:v>
                </c:pt>
              </c:strCache>
            </c:strRef>
          </c:cat>
          <c:val>
            <c:numRef>
              <c:f>'[1]5-RI'!$J$30:$J$40</c:f>
              <c:numCache>
                <c:formatCode>General</c:formatCode>
                <c:ptCount val="11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extLst/>
        </c:ser>
        <c:ser>
          <c:idx val="7"/>
          <c:order val="7"/>
          <c:tx>
            <c:strRef>
              <c:f>'[1]5-RI'!$K$29</c:f>
              <c:strCache>
                <c:ptCount val="1"/>
                <c:pt idx="0">
                  <c:v>OTECEL S.A.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'5-RI'!$C$32:$C$43</c:f>
              <c:strCache>
                <c:ptCount val="12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AÑO 2013</c:v>
                </c:pt>
                <c:pt idx="9">
                  <c:v>AÑO 2014</c:v>
                </c:pt>
                <c:pt idx="10">
                  <c:v>abr-15</c:v>
                </c:pt>
                <c:pt idx="11">
                  <c:v>mar-15</c:v>
                </c:pt>
              </c:strCache>
            </c:strRef>
          </c:cat>
          <c:val>
            <c:numRef>
              <c:f>'[1]5-RI'!$K$30:$K$40</c:f>
              <c:numCache>
                <c:formatCode>General</c:formatCode>
                <c:ptCount val="11"/>
                <c:pt idx="0">
                  <c:v>9</c:v>
                </c:pt>
                <c:pt idx="1">
                  <c:v>3</c:v>
                </c:pt>
                <c:pt idx="2">
                  <c:v>5</c:v>
                </c:pt>
                <c:pt idx="3">
                  <c:v>18</c:v>
                </c:pt>
                <c:pt idx="4">
                  <c:v>22</c:v>
                </c:pt>
                <c:pt idx="5">
                  <c:v>23</c:v>
                </c:pt>
                <c:pt idx="6">
                  <c:v>23</c:v>
                </c:pt>
                <c:pt idx="7">
                  <c:v>23</c:v>
                </c:pt>
                <c:pt idx="8">
                  <c:v>24</c:v>
                </c:pt>
                <c:pt idx="9">
                  <c:v>27</c:v>
                </c:pt>
                <c:pt idx="10">
                  <c:v>27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298032"/>
        <c:axId val="213298592"/>
      </c:barChart>
      <c:catAx>
        <c:axId val="21329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13298592"/>
        <c:crosses val="autoZero"/>
        <c:auto val="1"/>
        <c:lblAlgn val="ctr"/>
        <c:lblOffset val="100"/>
        <c:noMultiLvlLbl val="0"/>
      </c:catAx>
      <c:valAx>
        <c:axId val="213298592"/>
        <c:scaling>
          <c:orientation val="minMax"/>
          <c:max val="10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Números</a:t>
                </a:r>
              </a:p>
            </c:rich>
          </c:tx>
          <c:layout>
            <c:manualLayout>
              <c:xMode val="edge"/>
              <c:yMode val="edge"/>
              <c:x val="1.6546018614270942E-2"/>
              <c:y val="0.44576271186440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132980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3-Fijo'!A1"/><Relationship Id="rId2" Type="http://schemas.openxmlformats.org/officeDocument/2006/relationships/hyperlink" Target="#'4-Fijo (CA)'!A1"/><Relationship Id="rId1" Type="http://schemas.openxmlformats.org/officeDocument/2006/relationships/hyperlink" Target="#'2-PTFN'!A1"/><Relationship Id="rId5" Type="http://schemas.openxmlformats.org/officeDocument/2006/relationships/image" Target="../media/image1.png"/><Relationship Id="rId4" Type="http://schemas.openxmlformats.org/officeDocument/2006/relationships/hyperlink" Target="#'5-RI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image" Target="../media/image2.jpeg"/><Relationship Id="rId1" Type="http://schemas.openxmlformats.org/officeDocument/2006/relationships/hyperlink" Target="#'  Presentaci&#243;n'!A1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4657725</xdr:colOff>
      <xdr:row>22</xdr:row>
      <xdr:rowOff>76200</xdr:rowOff>
    </xdr:from>
    <xdr:to>
      <xdr:col>2</xdr:col>
      <xdr:colOff>4945725</xdr:colOff>
      <xdr:row>23</xdr:row>
      <xdr:rowOff>4350</xdr:rowOff>
    </xdr:to>
    <xdr:sp macro="[0]!situacionactual" textlink="">
      <xdr:nvSpPr>
        <xdr:cNvPr id="153699" name="AutoShape 10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4200525"/>
          <a:ext cx="288000" cy="252000"/>
        </a:xfrm>
        <a:prstGeom prst="rightArrow">
          <a:avLst>
            <a:gd name="adj1" fmla="val 50000"/>
            <a:gd name="adj2" fmla="val 33333"/>
          </a:avLst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4657725</xdr:colOff>
      <xdr:row>24</xdr:row>
      <xdr:rowOff>95250</xdr:rowOff>
    </xdr:from>
    <xdr:to>
      <xdr:col>2</xdr:col>
      <xdr:colOff>4945725</xdr:colOff>
      <xdr:row>25</xdr:row>
      <xdr:rowOff>23400</xdr:rowOff>
    </xdr:to>
    <xdr:sp macro="[0]!redinteligente" textlink="">
      <xdr:nvSpPr>
        <xdr:cNvPr id="153700" name="AutoShape 14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439150" y="4867275"/>
          <a:ext cx="288000" cy="252000"/>
        </a:xfrm>
        <a:prstGeom prst="rightArrow">
          <a:avLst>
            <a:gd name="adj1" fmla="val 50000"/>
            <a:gd name="adj2" fmla="val 33333"/>
          </a:avLst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4657725</xdr:colOff>
      <xdr:row>23</xdr:row>
      <xdr:rowOff>85725</xdr:rowOff>
    </xdr:from>
    <xdr:to>
      <xdr:col>2</xdr:col>
      <xdr:colOff>4945725</xdr:colOff>
      <xdr:row>24</xdr:row>
      <xdr:rowOff>13875</xdr:rowOff>
    </xdr:to>
    <xdr:sp macro="[0]!fijo" textlink="">
      <xdr:nvSpPr>
        <xdr:cNvPr id="153701" name="AutoShape 17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8439150" y="4533900"/>
          <a:ext cx="288000" cy="252000"/>
        </a:xfrm>
        <a:prstGeom prst="rightArrow">
          <a:avLst>
            <a:gd name="adj1" fmla="val 50000"/>
            <a:gd name="adj2" fmla="val 33333"/>
          </a:avLst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4657725</xdr:colOff>
      <xdr:row>25</xdr:row>
      <xdr:rowOff>76200</xdr:rowOff>
    </xdr:from>
    <xdr:to>
      <xdr:col>2</xdr:col>
      <xdr:colOff>4945725</xdr:colOff>
      <xdr:row>26</xdr:row>
      <xdr:rowOff>137700</xdr:rowOff>
    </xdr:to>
    <xdr:sp macro="[0]!redinteligente" textlink="">
      <xdr:nvSpPr>
        <xdr:cNvPr id="153702" name="AutoShape 18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8439150" y="5172075"/>
          <a:ext cx="288000" cy="252000"/>
        </a:xfrm>
        <a:prstGeom prst="rightArrow">
          <a:avLst>
            <a:gd name="adj1" fmla="val 50000"/>
            <a:gd name="adj2" fmla="val 31818"/>
          </a:avLst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3305175</xdr:colOff>
      <xdr:row>3</xdr:row>
      <xdr:rowOff>95250</xdr:rowOff>
    </xdr:from>
    <xdr:to>
      <xdr:col>3</xdr:col>
      <xdr:colOff>1203600</xdr:colOff>
      <xdr:row>8</xdr:row>
      <xdr:rowOff>35919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6858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762000" y="1933576"/>
    <xdr:ext cx="9906000" cy="4914900"/>
    <xdr:graphicFrame macro="">
      <xdr:nvGraphicFramePr>
        <xdr:cNvPr id="2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2</xdr:row>
      <xdr:rowOff>123825</xdr:rowOff>
    </xdr:from>
    <xdr:to>
      <xdr:col>13</xdr:col>
      <xdr:colOff>746400</xdr:colOff>
      <xdr:row>7</xdr:row>
      <xdr:rowOff>64494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514350"/>
          <a:ext cx="2880000" cy="8455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762000" y="1943101"/>
    <xdr:ext cx="9896475" cy="4867274"/>
    <xdr:graphicFrame macro="">
      <xdr:nvGraphicFramePr>
        <xdr:cNvPr id="2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171450</xdr:colOff>
      <xdr:row>2</xdr:row>
      <xdr:rowOff>123825</xdr:rowOff>
    </xdr:from>
    <xdr:to>
      <xdr:col>14</xdr:col>
      <xdr:colOff>3450</xdr:colOff>
      <xdr:row>7</xdr:row>
      <xdr:rowOff>64494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14350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723900</xdr:colOff>
      <xdr:row>174</xdr:row>
      <xdr:rowOff>85725</xdr:rowOff>
    </xdr:from>
    <xdr:to>
      <xdr:col>9</xdr:col>
      <xdr:colOff>581025</xdr:colOff>
      <xdr:row>179</xdr:row>
      <xdr:rowOff>9525</xdr:rowOff>
    </xdr:to>
    <xdr:grpSp>
      <xdr:nvGrpSpPr>
        <xdr:cNvPr id="115829" name="Group 13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1268075" y="28984575"/>
          <a:ext cx="1381125" cy="733425"/>
          <a:chOff x="527" y="481"/>
          <a:chExt cx="92" cy="50"/>
        </a:xfrm>
      </xdr:grpSpPr>
      <xdr:pic>
        <xdr:nvPicPr>
          <xdr:cNvPr id="115834" name="Picture 14" descr="Logo_Senatel_Ecu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7" y="481"/>
            <a:ext cx="92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5835" name="AutoShape 15"/>
          <xdr:cNvSpPr>
            <a:spLocks noChangeArrowheads="1"/>
          </xdr:cNvSpPr>
        </xdr:nvSpPr>
        <xdr:spPr bwMode="auto">
          <a:xfrm>
            <a:off x="571" y="512"/>
            <a:ext cx="20" cy="19"/>
          </a:xfrm>
          <a:prstGeom prst="leftArrow">
            <a:avLst>
              <a:gd name="adj1" fmla="val 50000"/>
              <a:gd name="adj2" fmla="val 26316"/>
            </a:avLst>
          </a:prstGeom>
          <a:solidFill>
            <a:srgbClr val="99CC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1171575</xdr:colOff>
      <xdr:row>31</xdr:row>
      <xdr:rowOff>38100</xdr:rowOff>
    </xdr:from>
    <xdr:to>
      <xdr:col>3</xdr:col>
      <xdr:colOff>310092</xdr:colOff>
      <xdr:row>32</xdr:row>
      <xdr:rowOff>139700</xdr:rowOff>
    </xdr:to>
    <xdr:sp macro="" textlink="">
      <xdr:nvSpPr>
        <xdr:cNvPr id="7" name="6 Rectángulo redondeado">
          <a:hlinkClick xmlns:r="http://schemas.openxmlformats.org/officeDocument/2006/relationships" r:id="rId3"/>
        </xdr:cNvPr>
        <xdr:cNvSpPr/>
      </xdr:nvSpPr>
      <xdr:spPr>
        <a:xfrm>
          <a:off x="4200525" y="5991225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3</xdr:col>
      <xdr:colOff>47625</xdr:colOff>
      <xdr:row>2</xdr:row>
      <xdr:rowOff>152400</xdr:rowOff>
    </xdr:from>
    <xdr:to>
      <xdr:col>4</xdr:col>
      <xdr:colOff>813075</xdr:colOff>
      <xdr:row>7</xdr:row>
      <xdr:rowOff>93069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429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54</xdr:row>
      <xdr:rowOff>0</xdr:rowOff>
    </xdr:from>
    <xdr:to>
      <xdr:col>7</xdr:col>
      <xdr:colOff>595842</xdr:colOff>
      <xdr:row>55</xdr:row>
      <xdr:rowOff>101600</xdr:rowOff>
    </xdr:to>
    <xdr:sp macro="" textlink="">
      <xdr:nvSpPr>
        <xdr:cNvPr id="4" name="6 Rectángulo redondeado">
          <a:hlinkClick xmlns:r="http://schemas.openxmlformats.org/officeDocument/2006/relationships" r:id="rId1"/>
        </xdr:cNvPr>
        <xdr:cNvSpPr/>
      </xdr:nvSpPr>
      <xdr:spPr>
        <a:xfrm>
          <a:off x="4953000" y="8963025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7</xdr:col>
      <xdr:colOff>885825</xdr:colOff>
      <xdr:row>3</xdr:row>
      <xdr:rowOff>19050</xdr:rowOff>
    </xdr:from>
    <xdr:to>
      <xdr:col>10</xdr:col>
      <xdr:colOff>736875</xdr:colOff>
      <xdr:row>7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59055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99</xdr:row>
      <xdr:rowOff>19050</xdr:rowOff>
    </xdr:from>
    <xdr:to>
      <xdr:col>5</xdr:col>
      <xdr:colOff>986367</xdr:colOff>
      <xdr:row>100</xdr:row>
      <xdr:rowOff>120650</xdr:rowOff>
    </xdr:to>
    <xdr:sp macro="" textlink="">
      <xdr:nvSpPr>
        <xdr:cNvPr id="4" name="6 Rectángulo redondeado">
          <a:hlinkClick xmlns:r="http://schemas.openxmlformats.org/officeDocument/2006/relationships" r:id="rId1"/>
        </xdr:cNvPr>
        <xdr:cNvSpPr/>
      </xdr:nvSpPr>
      <xdr:spPr>
        <a:xfrm>
          <a:off x="3895725" y="15573375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6</xdr:col>
      <xdr:colOff>247650</xdr:colOff>
      <xdr:row>3</xdr:row>
      <xdr:rowOff>28575</xdr:rowOff>
    </xdr:from>
    <xdr:to>
      <xdr:col>8</xdr:col>
      <xdr:colOff>1032150</xdr:colOff>
      <xdr:row>7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3625" y="6000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46</xdr:row>
      <xdr:rowOff>66675</xdr:rowOff>
    </xdr:from>
    <xdr:to>
      <xdr:col>8</xdr:col>
      <xdr:colOff>205317</xdr:colOff>
      <xdr:row>48</xdr:row>
      <xdr:rowOff>6350</xdr:rowOff>
    </xdr:to>
    <xdr:sp macro="" textlink="">
      <xdr:nvSpPr>
        <xdr:cNvPr id="2" name="6 Rectángulo redondeado">
          <a:hlinkClick xmlns:r="http://schemas.openxmlformats.org/officeDocument/2006/relationships" r:id="rId1"/>
        </xdr:cNvPr>
        <xdr:cNvSpPr/>
      </xdr:nvSpPr>
      <xdr:spPr>
        <a:xfrm>
          <a:off x="5019675" y="821055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9</xdr:col>
      <xdr:colOff>504825</xdr:colOff>
      <xdr:row>2</xdr:row>
      <xdr:rowOff>19050</xdr:rowOff>
    </xdr:from>
    <xdr:to>
      <xdr:col>12</xdr:col>
      <xdr:colOff>822600</xdr:colOff>
      <xdr:row>6</xdr:row>
      <xdr:rowOff>140694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48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2000" y="1943101"/>
    <xdr:ext cx="9896475" cy="49911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171450</xdr:colOff>
      <xdr:row>3</xdr:row>
      <xdr:rowOff>85725</xdr:rowOff>
    </xdr:from>
    <xdr:to>
      <xdr:col>14</xdr:col>
      <xdr:colOff>3450</xdr:colOff>
      <xdr:row>8</xdr:row>
      <xdr:rowOff>45444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6572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0.48142</cdr:x>
      <cdr:y>0.35571</cdr:y>
    </cdr:from>
    <cdr:to>
      <cdr:x>0.52292</cdr:x>
      <cdr:y>0.42046</cdr:y>
    </cdr:to>
    <cdr:sp macro="" textlink="">
      <cdr:nvSpPr>
        <cdr:cNvPr id="12083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132684" y="2075229"/>
          <a:ext cx="356252" cy="377756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  <a:headEnd/>
          <a:tailEnd type="triangle" w="med" len="med"/>
        </a:ln>
        <a:extLst xmlns:a="http://schemas.openxmlformats.org/drawingml/2006/main"/>
      </cdr:spPr>
      <cdr:style>
        <a:lnRef xmlns:a="http://schemas.openxmlformats.org/drawingml/2006/main" idx="2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1">
          <a:schemeClr val="accent5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0.56834</cdr:x>
      <cdr:y>0.53573</cdr:y>
    </cdr:from>
    <cdr:to>
      <cdr:x>0.62659</cdr:x>
      <cdr:y>0.55001</cdr:y>
    </cdr:to>
    <cdr:sp macro="" textlink="">
      <cdr:nvSpPr>
        <cdr:cNvPr id="1208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24554" y="2852458"/>
          <a:ext cx="576470" cy="7603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070C0"/>
          </a:solidFill>
          <a:prstDash val="dash"/>
          <a:headEnd/>
          <a:tailEnd type="triangle" w="med" len="med"/>
        </a:ln>
        <a:ex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0.50906</cdr:x>
      <cdr:y>0.25766</cdr:y>
    </cdr:from>
    <cdr:to>
      <cdr:x>0.55256</cdr:x>
      <cdr:y>0.29066</cdr:y>
    </cdr:to>
    <cdr:sp macro="" textlink="">
      <cdr:nvSpPr>
        <cdr:cNvPr id="1208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37915" y="1371907"/>
          <a:ext cx="430497" cy="1757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950" b="1" i="0" u="none" strike="noStrike" baseline="0">
              <a:solidFill>
                <a:srgbClr val="FFFFFF"/>
              </a:solidFill>
              <a:latin typeface="Arial"/>
              <a:cs typeface="Arial"/>
            </a:rPr>
            <a:t>FIJO</a:t>
          </a:r>
        </a:p>
      </cdr:txBody>
    </cdr:sp>
  </cdr:relSizeAnchor>
  <cdr:relSizeAnchor xmlns:cdr="http://schemas.openxmlformats.org/drawingml/2006/chartDrawing">
    <cdr:from>
      <cdr:x>0.23949</cdr:x>
      <cdr:y>0.67862</cdr:y>
    </cdr:from>
    <cdr:to>
      <cdr:x>0.36566</cdr:x>
      <cdr:y>0.68111</cdr:y>
    </cdr:to>
    <cdr:sp macro="" textlink="">
      <cdr:nvSpPr>
        <cdr:cNvPr id="12083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370111" y="3613277"/>
          <a:ext cx="1248638" cy="132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0.74963</cdr:x>
      <cdr:y>0.66946</cdr:y>
    </cdr:from>
    <cdr:to>
      <cdr:x>0.81388</cdr:x>
      <cdr:y>0.66946</cdr:y>
    </cdr:to>
    <cdr:sp macro="" textlink="">
      <cdr:nvSpPr>
        <cdr:cNvPr id="120840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7418659" y="3564536"/>
          <a:ext cx="635848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C00000"/>
          </a:solidFill>
          <a:prstDash val="dash"/>
          <a:headEnd/>
          <a:tailEnd type="triangle" w="med" len="med"/>
        </a:ln>
        <a:extLst xmlns:a="http://schemas.openxmlformats.org/drawingml/2006/main"/>
      </cdr:spPr>
      <cdr:style>
        <a:lnRef xmlns:a="http://schemas.openxmlformats.org/drawingml/2006/main" idx="2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1">
          <a:schemeClr val="accent2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0.22858</cdr:x>
      <cdr:y>0.37997</cdr:y>
    </cdr:from>
    <cdr:to>
      <cdr:x>0.30608</cdr:x>
      <cdr:y>0.37997</cdr:y>
    </cdr:to>
    <cdr:sp macro="" textlink="">
      <cdr:nvSpPr>
        <cdr:cNvPr id="120841" name="Freeform 9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2262136" y="2023141"/>
          <a:ext cx="766977" cy="0"/>
        </a:xfrm>
        <a:custGeom xmlns:a="http://schemas.openxmlformats.org/drawingml/2006/main">
          <a:avLst/>
          <a:gdLst>
            <a:gd name="T0" fmla="*/ 0 w 666750"/>
            <a:gd name="T1" fmla="*/ 0 h 11907"/>
            <a:gd name="T2" fmla="*/ 666750 w 666750"/>
            <a:gd name="T3" fmla="*/ 11907 h 11907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666750" h="11907">
              <a:moveTo>
                <a:pt x="0" y="0"/>
              </a:moveTo>
              <a:lnTo>
                <a:pt x="666750" y="11907"/>
              </a:lnTo>
            </a:path>
          </a:pathLst>
        </a:custGeom>
        <a:ln xmlns:a="http://schemas.openxmlformats.org/drawingml/2006/main">
          <a:prstDash val="dash"/>
          <a:headEnd/>
          <a:tailEnd type="triangle" w="med" len="med"/>
        </a:ln>
        <a:extLst xmlns:a="http://schemas.openxmlformats.org/drawingml/2006/main"/>
      </cdr:spPr>
      <cdr:style>
        <a:lnRef xmlns:a="http://schemas.openxmlformats.org/drawingml/2006/main" idx="2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0.4894</cdr:x>
      <cdr:y>0.18237</cdr:y>
    </cdr:from>
    <cdr:to>
      <cdr:x>0.5739</cdr:x>
      <cdr:y>0.21462</cdr:y>
    </cdr:to>
    <cdr:sp macro="" textlink="">
      <cdr:nvSpPr>
        <cdr:cNvPr id="12084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3329" y="971033"/>
          <a:ext cx="836252" cy="1717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950" b="1" i="0" u="none" strike="noStrike" baseline="0">
              <a:solidFill>
                <a:srgbClr val="FFFFFF"/>
              </a:solidFill>
              <a:latin typeface="Arial"/>
              <a:cs typeface="Arial"/>
            </a:rPr>
            <a:t>RI</a:t>
          </a:r>
        </a:p>
      </cdr:txBody>
    </cdr:sp>
  </cdr:relSizeAnchor>
  <cdr:relSizeAnchor xmlns:cdr="http://schemas.openxmlformats.org/drawingml/2006/chartDrawing">
    <cdr:from>
      <cdr:x>0.4851</cdr:x>
      <cdr:y>0.1211</cdr:y>
    </cdr:from>
    <cdr:to>
      <cdr:x>0.5696</cdr:x>
      <cdr:y>0.1536</cdr:y>
    </cdr:to>
    <cdr:sp macro="" textlink="">
      <cdr:nvSpPr>
        <cdr:cNvPr id="12084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00771" y="644790"/>
          <a:ext cx="836253" cy="1730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950" b="1" i="0" u="none" strike="noStrike" baseline="0">
              <a:solidFill>
                <a:srgbClr val="FFFFFF"/>
              </a:solidFill>
              <a:latin typeface="Arial"/>
              <a:cs typeface="Arial"/>
            </a:rPr>
            <a:t>1XY</a:t>
          </a:r>
        </a:p>
      </cdr:txBody>
    </cdr:sp>
  </cdr:relSizeAnchor>
  <cdr:relSizeAnchor xmlns:cdr="http://schemas.openxmlformats.org/drawingml/2006/chartDrawing">
    <cdr:from>
      <cdr:x>0.75856</cdr:x>
      <cdr:y>0.51333</cdr:y>
    </cdr:from>
    <cdr:to>
      <cdr:x>0.86812</cdr:x>
      <cdr:y>0.51333</cdr:y>
    </cdr:to>
    <cdr:sp macro="" textlink="">
      <cdr:nvSpPr>
        <cdr:cNvPr id="1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7507096" y="2733203"/>
          <a:ext cx="108425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762000" y="1943100"/>
    <xdr:ext cx="9896475" cy="504825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171450</xdr:colOff>
      <xdr:row>3</xdr:row>
      <xdr:rowOff>161925</xdr:rowOff>
    </xdr:from>
    <xdr:to>
      <xdr:col>14</xdr:col>
      <xdr:colOff>3450</xdr:colOff>
      <xdr:row>8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7334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0.05637</cdr:x>
      <cdr:y>0.94306</cdr:y>
    </cdr:from>
    <cdr:to>
      <cdr:x>0.64389</cdr:x>
      <cdr:y>0.98893</cdr:y>
    </cdr:to>
    <cdr:sp macro="" textlink="">
      <cdr:nvSpPr>
        <cdr:cNvPr id="297986" name="Text Box 2" descr="Papel cart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909" y="5048250"/>
          <a:ext cx="5814316" cy="245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8100" cmpd="dbl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Nota:  </a:t>
          </a: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Datos ABRIL 2015  55 % líneas principales </a:t>
          </a:r>
          <a:endParaRPr lang="es-ES" sz="900" b="0" i="0" u="none" strike="noStrike" baseline="0">
            <a:blipFill>
              <a:blip xmlns:r="http://schemas.openxmlformats.org/officeDocument/2006/relationships" r:embed="rId1"/>
              <a:tile tx="0" ty="0" sx="100000" sy="100000" flip="none" algn="tl"/>
            </a:blip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0.90181</cdr:x>
      <cdr:y>0.90734</cdr:y>
    </cdr:from>
    <cdr:to>
      <cdr:x>0.9722</cdr:x>
      <cdr:y>0.94492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0563" y="5099050"/>
          <a:ext cx="648672" cy="211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trella/Estadisticas%20WEB/Originales/2015/02.%20Febrero_2015/171-recurso_numerico_fijo_ptfn_dgpt_feb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2-PTFN"/>
      <sheetName val="3-Fijo"/>
      <sheetName val="4-Fijo (CA)"/>
      <sheetName val="5-RI"/>
      <sheetName val="Gráfico1"/>
      <sheetName val="Gráfico2"/>
      <sheetName val="Gráfico3"/>
      <sheetName val="Gráfico4"/>
    </sheetNames>
    <sheetDataSet>
      <sheetData sheetId="0"/>
      <sheetData sheetId="1"/>
      <sheetData sheetId="2"/>
      <sheetData sheetId="3"/>
      <sheetData sheetId="4">
        <row r="14">
          <cell r="G14" t="str">
            <v>CNT  E.P.</v>
          </cell>
          <cell r="H14" t="str">
            <v>SETEL S.A.</v>
          </cell>
        </row>
        <row r="15">
          <cell r="G15">
            <v>211</v>
          </cell>
          <cell r="H15">
            <v>0</v>
          </cell>
        </row>
        <row r="16">
          <cell r="G16">
            <v>237</v>
          </cell>
          <cell r="H16">
            <v>0</v>
          </cell>
        </row>
        <row r="17">
          <cell r="G17">
            <v>247</v>
          </cell>
          <cell r="H17">
            <v>0</v>
          </cell>
        </row>
        <row r="18">
          <cell r="G18">
            <v>276</v>
          </cell>
          <cell r="H18">
            <v>0</v>
          </cell>
        </row>
        <row r="19">
          <cell r="G19">
            <v>224</v>
          </cell>
          <cell r="H19">
            <v>1</v>
          </cell>
        </row>
        <row r="20">
          <cell r="G20">
            <v>212</v>
          </cell>
          <cell r="H20">
            <v>1</v>
          </cell>
        </row>
        <row r="21">
          <cell r="G21">
            <v>218</v>
          </cell>
          <cell r="H21">
            <v>3</v>
          </cell>
        </row>
        <row r="22">
          <cell r="G22">
            <v>249</v>
          </cell>
          <cell r="H22">
            <v>3</v>
          </cell>
        </row>
        <row r="23">
          <cell r="G23">
            <v>275</v>
          </cell>
          <cell r="H23">
            <v>3</v>
          </cell>
        </row>
        <row r="24">
          <cell r="G24">
            <v>314</v>
          </cell>
          <cell r="H24">
            <v>3</v>
          </cell>
        </row>
        <row r="25">
          <cell r="G25">
            <v>321</v>
          </cell>
        </row>
        <row r="29">
          <cell r="D29" t="str">
            <v>CNT  E.P.</v>
          </cell>
          <cell r="E29" t="str">
            <v>ETAPA E.P</v>
          </cell>
          <cell r="F29" t="str">
            <v>LINKOTEL S.A.</v>
          </cell>
          <cell r="G29" t="str">
            <v>SETEL S.A.</v>
          </cell>
          <cell r="H29" t="str">
            <v>LEVEL 3 
ECUADOR LVLT S.A.</v>
          </cell>
          <cell r="I29" t="str">
            <v>GRUPO
 CORIPAR S.A.</v>
          </cell>
          <cell r="J29" t="str">
            <v>CONECEL S.A.</v>
          </cell>
          <cell r="K29" t="str">
            <v>OTECEL S.A.</v>
          </cell>
        </row>
        <row r="30">
          <cell r="D30">
            <v>1162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3</v>
          </cell>
          <cell r="K30">
            <v>9</v>
          </cell>
        </row>
        <row r="31">
          <cell r="D31">
            <v>1382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3</v>
          </cell>
        </row>
        <row r="32">
          <cell r="D32">
            <v>1405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5</v>
          </cell>
        </row>
        <row r="33">
          <cell r="D33">
            <v>1920</v>
          </cell>
          <cell r="E33">
            <v>0</v>
          </cell>
          <cell r="F33">
            <v>2</v>
          </cell>
          <cell r="G33">
            <v>0</v>
          </cell>
          <cell r="H33">
            <v>10</v>
          </cell>
          <cell r="I33">
            <v>0</v>
          </cell>
          <cell r="J33">
            <v>0</v>
          </cell>
          <cell r="K33">
            <v>18</v>
          </cell>
        </row>
        <row r="34">
          <cell r="D34">
            <v>1822</v>
          </cell>
          <cell r="E34">
            <v>0</v>
          </cell>
          <cell r="F34">
            <v>2</v>
          </cell>
          <cell r="G34">
            <v>2</v>
          </cell>
          <cell r="H34">
            <v>10</v>
          </cell>
          <cell r="I34">
            <v>0</v>
          </cell>
          <cell r="J34">
            <v>0</v>
          </cell>
          <cell r="K34">
            <v>22</v>
          </cell>
        </row>
        <row r="35">
          <cell r="D35">
            <v>1816</v>
          </cell>
          <cell r="E35">
            <v>3</v>
          </cell>
          <cell r="F35">
            <v>2</v>
          </cell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23</v>
          </cell>
        </row>
        <row r="36">
          <cell r="D36">
            <v>1699</v>
          </cell>
          <cell r="E36">
            <v>8</v>
          </cell>
          <cell r="F36">
            <v>2</v>
          </cell>
          <cell r="G36">
            <v>63</v>
          </cell>
          <cell r="H36">
            <v>0</v>
          </cell>
          <cell r="I36">
            <v>1</v>
          </cell>
          <cell r="J36">
            <v>0</v>
          </cell>
          <cell r="K36">
            <v>23</v>
          </cell>
        </row>
        <row r="37">
          <cell r="D37">
            <v>1792</v>
          </cell>
          <cell r="E37">
            <v>11</v>
          </cell>
          <cell r="F37">
            <v>2</v>
          </cell>
          <cell r="G37">
            <v>63</v>
          </cell>
          <cell r="H37">
            <v>0</v>
          </cell>
          <cell r="I37">
            <v>1</v>
          </cell>
          <cell r="J37">
            <v>3</v>
          </cell>
          <cell r="K37">
            <v>23</v>
          </cell>
        </row>
        <row r="38">
          <cell r="D38">
            <v>1937</v>
          </cell>
          <cell r="E38">
            <v>20</v>
          </cell>
          <cell r="F38">
            <v>2</v>
          </cell>
          <cell r="G38">
            <v>65</v>
          </cell>
          <cell r="H38">
            <v>0</v>
          </cell>
          <cell r="I38">
            <v>1</v>
          </cell>
          <cell r="J38">
            <v>3</v>
          </cell>
          <cell r="K38">
            <v>24</v>
          </cell>
        </row>
        <row r="39">
          <cell r="D39">
            <v>2044</v>
          </cell>
          <cell r="E39">
            <v>22</v>
          </cell>
          <cell r="F39">
            <v>2</v>
          </cell>
          <cell r="G39">
            <v>65</v>
          </cell>
          <cell r="H39">
            <v>1</v>
          </cell>
          <cell r="I39">
            <v>1</v>
          </cell>
          <cell r="J39">
            <v>4</v>
          </cell>
          <cell r="K39">
            <v>27</v>
          </cell>
        </row>
        <row r="40">
          <cell r="D40">
            <v>2079</v>
          </cell>
          <cell r="E40">
            <v>22</v>
          </cell>
          <cell r="F40">
            <v>2</v>
          </cell>
          <cell r="G40">
            <v>65</v>
          </cell>
          <cell r="H40">
            <v>1</v>
          </cell>
          <cell r="I40">
            <v>1</v>
          </cell>
          <cell r="J40">
            <v>4</v>
          </cell>
          <cell r="K40">
            <v>27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A1:Z226"/>
  <sheetViews>
    <sheetView tabSelected="1" zoomScaleNormal="100" workbookViewId="0">
      <selection activeCell="B8" sqref="B8"/>
    </sheetView>
  </sheetViews>
  <sheetFormatPr baseColWidth="10" defaultRowHeight="14.25" x14ac:dyDescent="0.2"/>
  <cols>
    <col min="1" max="1" width="32.5703125" style="24" customWidth="1"/>
    <col min="2" max="2" width="19.140625" style="25" customWidth="1"/>
    <col min="3" max="3" width="74.7109375" style="25" customWidth="1"/>
    <col min="4" max="4" width="18.140625" style="25" customWidth="1"/>
    <col min="5" max="26" width="11.42578125" style="24"/>
    <col min="27" max="16384" width="11.42578125" style="25"/>
  </cols>
  <sheetData>
    <row r="1" spans="1:26" x14ac:dyDescent="0.2">
      <c r="B1" s="145"/>
      <c r="C1" s="145"/>
      <c r="D1" s="150"/>
    </row>
    <row r="2" spans="1:26" ht="18" x14ac:dyDescent="0.25">
      <c r="B2" s="146" t="s">
        <v>89</v>
      </c>
      <c r="C2" s="145"/>
      <c r="D2" s="145"/>
    </row>
    <row r="3" spans="1:26" x14ac:dyDescent="0.2">
      <c r="B3" s="147" t="s">
        <v>90</v>
      </c>
      <c r="C3" s="145"/>
      <c r="D3" s="145"/>
    </row>
    <row r="4" spans="1:26" x14ac:dyDescent="0.2">
      <c r="B4" s="145"/>
      <c r="C4" s="145"/>
      <c r="D4" s="145"/>
    </row>
    <row r="5" spans="1:26" x14ac:dyDescent="0.2">
      <c r="B5" s="145"/>
      <c r="C5" s="145"/>
      <c r="D5" s="145"/>
    </row>
    <row r="6" spans="1:26" x14ac:dyDescent="0.2">
      <c r="B6" s="145"/>
      <c r="C6" s="145"/>
      <c r="D6" s="145"/>
    </row>
    <row r="7" spans="1:26" x14ac:dyDescent="0.2">
      <c r="B7" s="145"/>
      <c r="C7" s="145"/>
      <c r="D7" s="145"/>
    </row>
    <row r="8" spans="1:26" x14ac:dyDescent="0.2">
      <c r="B8" s="148" t="s">
        <v>102</v>
      </c>
      <c r="C8" s="148"/>
      <c r="D8" s="145"/>
    </row>
    <row r="9" spans="1:26" x14ac:dyDescent="0.2">
      <c r="B9" s="145"/>
      <c r="C9" s="145"/>
      <c r="D9" s="145"/>
    </row>
    <row r="10" spans="1:26" x14ac:dyDescent="0.2">
      <c r="B10" s="145"/>
      <c r="C10" s="145"/>
      <c r="D10" s="145"/>
    </row>
    <row r="11" spans="1:26" s="23" customFormat="1" x14ac:dyDescent="0.2">
      <c r="A11" s="22"/>
      <c r="B11" s="149"/>
      <c r="C11" s="149"/>
      <c r="D11" s="149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s="23" customFormat="1" x14ac:dyDescent="0.2">
      <c r="A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s="23" customFormat="1" x14ac:dyDescent="0.2">
      <c r="A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2">
      <c r="C14" s="23"/>
    </row>
    <row r="15" spans="1:26" ht="57" x14ac:dyDescent="0.2">
      <c r="C15" s="26" t="s">
        <v>46</v>
      </c>
    </row>
    <row r="16" spans="1:26" ht="7.5" customHeight="1" x14ac:dyDescent="0.2">
      <c r="C16" s="26"/>
    </row>
    <row r="17" spans="2:4" ht="42.75" x14ac:dyDescent="0.2">
      <c r="C17" s="26" t="s">
        <v>47</v>
      </c>
    </row>
    <row r="18" spans="2:4" ht="8.25" customHeight="1" x14ac:dyDescent="0.2">
      <c r="C18" s="26"/>
    </row>
    <row r="19" spans="2:4" ht="28.5" x14ac:dyDescent="0.2">
      <c r="C19" s="27" t="s">
        <v>54</v>
      </c>
    </row>
    <row r="20" spans="2:4" ht="8.25" customHeight="1" x14ac:dyDescent="0.2">
      <c r="C20" s="27"/>
    </row>
    <row r="21" spans="2:4" ht="42.75" x14ac:dyDescent="0.2">
      <c r="C21" s="29" t="s">
        <v>45</v>
      </c>
    </row>
    <row r="22" spans="2:4" x14ac:dyDescent="0.2">
      <c r="C22" s="29"/>
    </row>
    <row r="23" spans="2:4" ht="25.5" customHeight="1" x14ac:dyDescent="0.2">
      <c r="B23" s="23"/>
      <c r="C23" s="30" t="s">
        <v>44</v>
      </c>
      <c r="D23" s="23"/>
    </row>
    <row r="24" spans="2:4" ht="25.5" customHeight="1" x14ac:dyDescent="0.2">
      <c r="B24" s="23"/>
      <c r="C24" s="30" t="s">
        <v>53</v>
      </c>
      <c r="D24" s="23"/>
    </row>
    <row r="25" spans="2:4" ht="25.5" customHeight="1" x14ac:dyDescent="0.2">
      <c r="B25" s="23"/>
      <c r="C25" s="30" t="s">
        <v>74</v>
      </c>
      <c r="D25" s="23"/>
    </row>
    <row r="26" spans="2:4" ht="15" customHeight="1" x14ac:dyDescent="0.2">
      <c r="C26" s="30" t="s">
        <v>75</v>
      </c>
    </row>
    <row r="28" spans="2:4" x14ac:dyDescent="0.2">
      <c r="C28" s="23"/>
    </row>
    <row r="30" spans="2:4" x14ac:dyDescent="0.2">
      <c r="C30" s="56"/>
    </row>
    <row r="32" spans="2:4" x14ac:dyDescent="0.2">
      <c r="D32" s="56"/>
    </row>
    <row r="54" spans="2:4" x14ac:dyDescent="0.2">
      <c r="B54" s="24"/>
      <c r="C54" s="24"/>
      <c r="D54" s="24"/>
    </row>
    <row r="55" spans="2:4" x14ac:dyDescent="0.2">
      <c r="B55" s="24"/>
      <c r="C55" s="24"/>
      <c r="D55" s="24"/>
    </row>
    <row r="56" spans="2:4" s="24" customFormat="1" x14ac:dyDescent="0.2"/>
    <row r="57" spans="2:4" s="24" customFormat="1" x14ac:dyDescent="0.2"/>
    <row r="58" spans="2:4" s="24" customFormat="1" x14ac:dyDescent="0.2"/>
    <row r="59" spans="2:4" s="24" customFormat="1" x14ac:dyDescent="0.2"/>
    <row r="60" spans="2:4" s="24" customFormat="1" x14ac:dyDescent="0.2"/>
    <row r="61" spans="2:4" s="24" customFormat="1" x14ac:dyDescent="0.2"/>
    <row r="62" spans="2:4" s="24" customFormat="1" x14ac:dyDescent="0.2"/>
    <row r="63" spans="2:4" s="24" customFormat="1" x14ac:dyDescent="0.2"/>
    <row r="64" spans="2:4" s="24" customFormat="1" x14ac:dyDescent="0.2"/>
    <row r="65" s="24" customFormat="1" x14ac:dyDescent="0.2"/>
    <row r="66" s="24" customFormat="1" x14ac:dyDescent="0.2"/>
    <row r="67" s="24" customFormat="1" x14ac:dyDescent="0.2"/>
    <row r="68" s="24" customFormat="1" x14ac:dyDescent="0.2"/>
    <row r="69" s="24" customFormat="1" x14ac:dyDescent="0.2"/>
    <row r="70" s="24" customFormat="1" x14ac:dyDescent="0.2"/>
    <row r="71" s="24" customFormat="1" x14ac:dyDescent="0.2"/>
    <row r="72" s="24" customFormat="1" x14ac:dyDescent="0.2"/>
    <row r="73" s="24" customFormat="1" x14ac:dyDescent="0.2"/>
    <row r="74" s="24" customFormat="1" x14ac:dyDescent="0.2"/>
    <row r="75" s="24" customFormat="1" x14ac:dyDescent="0.2"/>
    <row r="76" s="24" customFormat="1" x14ac:dyDescent="0.2"/>
    <row r="77" s="24" customFormat="1" x14ac:dyDescent="0.2"/>
    <row r="78" s="24" customFormat="1" x14ac:dyDescent="0.2"/>
    <row r="79" s="24" customFormat="1" x14ac:dyDescent="0.2"/>
    <row r="80" s="24" customFormat="1" x14ac:dyDescent="0.2"/>
    <row r="81" s="24" customFormat="1" x14ac:dyDescent="0.2"/>
    <row r="82" s="24" customFormat="1" x14ac:dyDescent="0.2"/>
    <row r="83" s="24" customFormat="1" x14ac:dyDescent="0.2"/>
    <row r="84" s="24" customFormat="1" x14ac:dyDescent="0.2"/>
    <row r="85" s="24" customFormat="1" x14ac:dyDescent="0.2"/>
    <row r="86" s="24" customFormat="1" x14ac:dyDescent="0.2"/>
    <row r="87" s="24" customFormat="1" x14ac:dyDescent="0.2"/>
    <row r="88" s="24" customFormat="1" x14ac:dyDescent="0.2"/>
    <row r="89" s="24" customFormat="1" x14ac:dyDescent="0.2"/>
    <row r="90" s="24" customFormat="1" x14ac:dyDescent="0.2"/>
    <row r="91" s="24" customFormat="1" x14ac:dyDescent="0.2"/>
    <row r="92" s="24" customFormat="1" x14ac:dyDescent="0.2"/>
    <row r="93" s="24" customFormat="1" x14ac:dyDescent="0.2"/>
    <row r="94" s="24" customFormat="1" x14ac:dyDescent="0.2"/>
    <row r="95" s="24" customFormat="1" x14ac:dyDescent="0.2"/>
    <row r="96" s="24" customFormat="1" x14ac:dyDescent="0.2"/>
    <row r="97" s="24" customFormat="1" x14ac:dyDescent="0.2"/>
    <row r="98" s="24" customFormat="1" x14ac:dyDescent="0.2"/>
    <row r="99" s="24" customFormat="1" x14ac:dyDescent="0.2"/>
    <row r="100" s="24" customFormat="1" x14ac:dyDescent="0.2"/>
    <row r="101" s="24" customFormat="1" x14ac:dyDescent="0.2"/>
    <row r="102" s="24" customFormat="1" x14ac:dyDescent="0.2"/>
    <row r="103" s="24" customFormat="1" x14ac:dyDescent="0.2"/>
    <row r="104" s="24" customFormat="1" x14ac:dyDescent="0.2"/>
    <row r="105" s="24" customFormat="1" x14ac:dyDescent="0.2"/>
    <row r="106" s="24" customFormat="1" x14ac:dyDescent="0.2"/>
    <row r="107" s="24" customFormat="1" x14ac:dyDescent="0.2"/>
    <row r="108" s="24" customFormat="1" x14ac:dyDescent="0.2"/>
    <row r="109" s="24" customFormat="1" x14ac:dyDescent="0.2"/>
    <row r="110" s="24" customFormat="1" x14ac:dyDescent="0.2"/>
    <row r="111" s="24" customFormat="1" x14ac:dyDescent="0.2"/>
    <row r="112" s="24" customFormat="1" x14ac:dyDescent="0.2"/>
    <row r="113" s="24" customFormat="1" x14ac:dyDescent="0.2"/>
    <row r="114" s="24" customFormat="1" x14ac:dyDescent="0.2"/>
    <row r="115" s="24" customFormat="1" x14ac:dyDescent="0.2"/>
    <row r="116" s="24" customFormat="1" x14ac:dyDescent="0.2"/>
    <row r="117" s="24" customFormat="1" x14ac:dyDescent="0.2"/>
    <row r="118" s="24" customFormat="1" x14ac:dyDescent="0.2"/>
    <row r="119" s="24" customFormat="1" x14ac:dyDescent="0.2"/>
    <row r="120" s="24" customFormat="1" x14ac:dyDescent="0.2"/>
    <row r="121" s="24" customFormat="1" x14ac:dyDescent="0.2"/>
    <row r="122" s="24" customFormat="1" x14ac:dyDescent="0.2"/>
    <row r="123" s="24" customFormat="1" x14ac:dyDescent="0.2"/>
    <row r="124" s="24" customFormat="1" x14ac:dyDescent="0.2"/>
    <row r="125" s="24" customFormat="1" x14ac:dyDescent="0.2"/>
    <row r="126" s="24" customFormat="1" x14ac:dyDescent="0.2"/>
    <row r="127" s="24" customFormat="1" x14ac:dyDescent="0.2"/>
    <row r="128" s="24" customFormat="1" x14ac:dyDescent="0.2"/>
    <row r="129" s="24" customFormat="1" x14ac:dyDescent="0.2"/>
    <row r="130" s="24" customFormat="1" x14ac:dyDescent="0.2"/>
    <row r="131" s="24" customFormat="1" x14ac:dyDescent="0.2"/>
    <row r="132" s="24" customFormat="1" x14ac:dyDescent="0.2"/>
    <row r="133" s="24" customFormat="1" x14ac:dyDescent="0.2"/>
    <row r="134" s="24" customFormat="1" x14ac:dyDescent="0.2"/>
    <row r="135" s="24" customFormat="1" x14ac:dyDescent="0.2"/>
    <row r="136" s="24" customFormat="1" x14ac:dyDescent="0.2"/>
    <row r="137" s="24" customFormat="1" x14ac:dyDescent="0.2"/>
    <row r="138" s="24" customFormat="1" x14ac:dyDescent="0.2"/>
    <row r="139" s="24" customFormat="1" x14ac:dyDescent="0.2"/>
    <row r="140" s="24" customFormat="1" x14ac:dyDescent="0.2"/>
    <row r="141" s="24" customFormat="1" x14ac:dyDescent="0.2"/>
    <row r="142" s="24" customFormat="1" x14ac:dyDescent="0.2"/>
    <row r="143" s="24" customFormat="1" x14ac:dyDescent="0.2"/>
    <row r="144" s="24" customFormat="1" x14ac:dyDescent="0.2"/>
    <row r="145" s="24" customFormat="1" x14ac:dyDescent="0.2"/>
    <row r="146" s="24" customFormat="1" x14ac:dyDescent="0.2"/>
    <row r="147" s="24" customFormat="1" x14ac:dyDescent="0.2"/>
    <row r="148" s="24" customFormat="1" x14ac:dyDescent="0.2"/>
    <row r="149" s="24" customFormat="1" x14ac:dyDescent="0.2"/>
    <row r="150" s="24" customFormat="1" x14ac:dyDescent="0.2"/>
    <row r="151" s="24" customFormat="1" x14ac:dyDescent="0.2"/>
    <row r="152" s="24" customFormat="1" x14ac:dyDescent="0.2"/>
    <row r="153" s="24" customFormat="1" x14ac:dyDescent="0.2"/>
    <row r="154" s="24" customFormat="1" x14ac:dyDescent="0.2"/>
    <row r="155" s="24" customFormat="1" x14ac:dyDescent="0.2"/>
    <row r="156" s="24" customFormat="1" x14ac:dyDescent="0.2"/>
    <row r="157" s="24" customFormat="1" x14ac:dyDescent="0.2"/>
    <row r="158" s="24" customFormat="1" x14ac:dyDescent="0.2"/>
    <row r="159" s="24" customFormat="1" x14ac:dyDescent="0.2"/>
    <row r="160" s="24" customFormat="1" x14ac:dyDescent="0.2"/>
    <row r="161" s="24" customFormat="1" x14ac:dyDescent="0.2"/>
    <row r="162" s="24" customFormat="1" x14ac:dyDescent="0.2"/>
    <row r="163" s="24" customFormat="1" x14ac:dyDescent="0.2"/>
    <row r="164" s="24" customFormat="1" x14ac:dyDescent="0.2"/>
    <row r="165" s="24" customFormat="1" x14ac:dyDescent="0.2"/>
    <row r="166" s="24" customFormat="1" x14ac:dyDescent="0.2"/>
    <row r="167" s="24" customFormat="1" x14ac:dyDescent="0.2"/>
    <row r="168" s="24" customFormat="1" x14ac:dyDescent="0.2"/>
    <row r="169" s="24" customFormat="1" x14ac:dyDescent="0.2"/>
    <row r="170" s="24" customFormat="1" x14ac:dyDescent="0.2"/>
    <row r="171" s="24" customFormat="1" x14ac:dyDescent="0.2"/>
    <row r="172" s="24" customFormat="1" x14ac:dyDescent="0.2"/>
    <row r="173" s="24" customFormat="1" x14ac:dyDescent="0.2"/>
    <row r="174" s="24" customFormat="1" x14ac:dyDescent="0.2"/>
    <row r="175" s="24" customFormat="1" x14ac:dyDescent="0.2"/>
    <row r="176" s="24" customFormat="1" x14ac:dyDescent="0.2"/>
    <row r="177" s="24" customFormat="1" x14ac:dyDescent="0.2"/>
    <row r="178" s="24" customFormat="1" x14ac:dyDescent="0.2"/>
    <row r="179" s="24" customFormat="1" x14ac:dyDescent="0.2"/>
    <row r="180" s="24" customFormat="1" x14ac:dyDescent="0.2"/>
    <row r="181" s="24" customFormat="1" x14ac:dyDescent="0.2"/>
    <row r="182" s="24" customFormat="1" x14ac:dyDescent="0.2"/>
    <row r="183" s="24" customFormat="1" x14ac:dyDescent="0.2"/>
    <row r="184" s="24" customFormat="1" x14ac:dyDescent="0.2"/>
    <row r="185" s="24" customFormat="1" x14ac:dyDescent="0.2"/>
    <row r="186" s="24" customFormat="1" x14ac:dyDescent="0.2"/>
    <row r="187" s="24" customFormat="1" x14ac:dyDescent="0.2"/>
    <row r="188" s="24" customFormat="1" x14ac:dyDescent="0.2"/>
    <row r="189" s="24" customFormat="1" x14ac:dyDescent="0.2"/>
    <row r="190" s="24" customFormat="1" x14ac:dyDescent="0.2"/>
    <row r="191" s="24" customFormat="1" x14ac:dyDescent="0.2"/>
    <row r="192" s="24" customFormat="1" x14ac:dyDescent="0.2"/>
    <row r="193" s="24" customFormat="1" x14ac:dyDescent="0.2"/>
    <row r="194" s="24" customFormat="1" x14ac:dyDescent="0.2"/>
    <row r="195" s="24" customFormat="1" x14ac:dyDescent="0.2"/>
    <row r="196" s="24" customFormat="1" x14ac:dyDescent="0.2"/>
    <row r="197" s="24" customFormat="1" x14ac:dyDescent="0.2"/>
    <row r="198" s="24" customFormat="1" x14ac:dyDescent="0.2"/>
    <row r="199" s="24" customFormat="1" x14ac:dyDescent="0.2"/>
    <row r="200" s="24" customFormat="1" x14ac:dyDescent="0.2"/>
    <row r="201" s="24" customFormat="1" x14ac:dyDescent="0.2"/>
    <row r="202" s="24" customFormat="1" x14ac:dyDescent="0.2"/>
    <row r="203" s="24" customFormat="1" x14ac:dyDescent="0.2"/>
    <row r="204" s="24" customFormat="1" x14ac:dyDescent="0.2"/>
    <row r="205" s="24" customFormat="1" x14ac:dyDescent="0.2"/>
    <row r="206" s="24" customFormat="1" x14ac:dyDescent="0.2"/>
    <row r="207" s="24" customFormat="1" x14ac:dyDescent="0.2"/>
    <row r="208" s="24" customFormat="1" x14ac:dyDescent="0.2"/>
    <row r="209" s="24" customFormat="1" x14ac:dyDescent="0.2"/>
    <row r="210" s="24" customFormat="1" x14ac:dyDescent="0.2"/>
    <row r="211" s="24" customFormat="1" x14ac:dyDescent="0.2"/>
    <row r="212" s="24" customFormat="1" x14ac:dyDescent="0.2"/>
    <row r="213" s="24" customFormat="1" x14ac:dyDescent="0.2"/>
    <row r="214" s="24" customFormat="1" x14ac:dyDescent="0.2"/>
    <row r="215" s="24" customFormat="1" x14ac:dyDescent="0.2"/>
    <row r="216" s="24" customFormat="1" x14ac:dyDescent="0.2"/>
    <row r="217" s="24" customFormat="1" x14ac:dyDescent="0.2"/>
    <row r="218" s="24" customFormat="1" x14ac:dyDescent="0.2"/>
    <row r="219" s="24" customFormat="1" x14ac:dyDescent="0.2"/>
    <row r="220" s="24" customFormat="1" x14ac:dyDescent="0.2"/>
    <row r="221" s="24" customFormat="1" x14ac:dyDescent="0.2"/>
    <row r="222" s="24" customFormat="1" x14ac:dyDescent="0.2"/>
    <row r="223" s="24" customFormat="1" x14ac:dyDescent="0.2"/>
    <row r="224" s="24" customFormat="1" x14ac:dyDescent="0.2"/>
    <row r="225" s="24" customFormat="1" x14ac:dyDescent="0.2"/>
    <row r="226" s="24" customFormat="1" x14ac:dyDescent="0.2"/>
  </sheetData>
  <phoneticPr fontId="11" type="noConversion"/>
  <hyperlinks>
    <hyperlink ref="C23" location="'2-PTFN'!A1" display="1. Situación actual de la distribución del Recurso Numérico"/>
    <hyperlink ref="C24" location="'3-Fijo'!A1" display="2. Recurso Numérico Geográfico Fijo"/>
    <hyperlink ref="C25" location="'4-Fijo (CA)'!A1" display="3. Recurso Numérico Geográfico Fijo (código de área)"/>
    <hyperlink ref="C26" location="'5-RI'!A1" display="4. Recurso Numérico No Geográfico Red Inteligente"/>
  </hyperlinks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/>
  </sheetPr>
  <dimension ref="A1:U77"/>
  <sheetViews>
    <sheetView zoomScaleNormal="100" workbookViewId="0">
      <selection activeCell="D15" sqref="D15"/>
    </sheetView>
  </sheetViews>
  <sheetFormatPr baseColWidth="10" defaultRowHeight="12.75" x14ac:dyDescent="0.2"/>
  <cols>
    <col min="1" max="1" width="45.42578125" style="16" bestFit="1" customWidth="1"/>
    <col min="2" max="2" width="30.5703125" style="16" customWidth="1"/>
    <col min="3" max="3" width="11.42578125" style="17"/>
    <col min="4" max="4" width="31.7109375" style="16" bestFit="1" customWidth="1"/>
    <col min="5" max="5" width="12.42578125" style="16" bestFit="1" customWidth="1"/>
    <col min="6" max="6" width="15" style="19" bestFit="1" customWidth="1"/>
    <col min="7" max="7" width="11.5703125" style="19" bestFit="1" customWidth="1"/>
    <col min="8" max="21" width="11.42578125" style="19"/>
    <col min="22" max="16384" width="11.42578125" style="16"/>
  </cols>
  <sheetData>
    <row r="1" spans="1:21" x14ac:dyDescent="0.2">
      <c r="A1" s="151"/>
      <c r="B1" s="151"/>
      <c r="C1" s="152"/>
      <c r="D1" s="151"/>
      <c r="E1" s="164"/>
    </row>
    <row r="2" spans="1:21" ht="18" x14ac:dyDescent="0.25">
      <c r="A2" s="146" t="s">
        <v>89</v>
      </c>
      <c r="B2" s="151"/>
      <c r="C2" s="152"/>
      <c r="D2" s="151"/>
      <c r="E2" s="151"/>
    </row>
    <row r="3" spans="1:21" ht="14.25" x14ac:dyDescent="0.2">
      <c r="A3" s="147" t="s">
        <v>91</v>
      </c>
      <c r="B3" s="151"/>
      <c r="C3" s="152"/>
      <c r="D3" s="151"/>
      <c r="E3" s="151"/>
    </row>
    <row r="4" spans="1:21" ht="14.25" x14ac:dyDescent="0.2">
      <c r="A4" s="145"/>
      <c r="B4" s="151"/>
      <c r="C4" s="152"/>
      <c r="D4" s="151"/>
      <c r="E4" s="151"/>
    </row>
    <row r="5" spans="1:21" ht="14.25" x14ac:dyDescent="0.2">
      <c r="A5" s="145"/>
      <c r="B5" s="151"/>
      <c r="C5" s="152"/>
      <c r="D5" s="151"/>
      <c r="E5" s="151"/>
    </row>
    <row r="6" spans="1:21" ht="14.25" x14ac:dyDescent="0.2">
      <c r="A6" s="145"/>
      <c r="B6" s="151"/>
      <c r="C6" s="153"/>
      <c r="D6" s="151"/>
      <c r="E6" s="151"/>
    </row>
    <row r="7" spans="1:21" ht="14.25" x14ac:dyDescent="0.2">
      <c r="A7" s="145"/>
      <c r="B7" s="151"/>
      <c r="C7" s="152"/>
      <c r="D7" s="151"/>
      <c r="E7" s="151"/>
    </row>
    <row r="8" spans="1:21" x14ac:dyDescent="0.2">
      <c r="A8" s="148" t="s">
        <v>103</v>
      </c>
      <c r="B8" s="151"/>
      <c r="C8" s="152"/>
      <c r="D8" s="151"/>
      <c r="E8" s="151"/>
    </row>
    <row r="9" spans="1:21" x14ac:dyDescent="0.2">
      <c r="A9" s="151"/>
      <c r="B9" s="151"/>
      <c r="C9" s="152"/>
      <c r="D9" s="151"/>
      <c r="E9" s="151"/>
    </row>
    <row r="10" spans="1:21" x14ac:dyDescent="0.2">
      <c r="A10" s="151"/>
      <c r="B10" s="151"/>
      <c r="C10" s="152"/>
      <c r="D10" s="151"/>
      <c r="E10" s="151"/>
    </row>
    <row r="11" spans="1:21" ht="13.5" thickBot="1" x14ac:dyDescent="0.25">
      <c r="A11" s="154"/>
      <c r="B11" s="154"/>
      <c r="C11" s="155"/>
      <c r="D11" s="154"/>
      <c r="E11" s="154"/>
    </row>
    <row r="12" spans="1:21" s="21" customFormat="1" ht="27" thickTop="1" thickBot="1" x14ac:dyDescent="0.25">
      <c r="A12" s="156" t="s">
        <v>12</v>
      </c>
      <c r="B12" s="278" t="s">
        <v>51</v>
      </c>
      <c r="C12" s="279"/>
      <c r="D12" s="157" t="s">
        <v>52</v>
      </c>
      <c r="E12" s="158" t="s">
        <v>13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1" ht="26.25" thickTop="1" x14ac:dyDescent="0.2">
      <c r="A13" s="159" t="s">
        <v>7</v>
      </c>
      <c r="B13" s="134" t="s">
        <v>85</v>
      </c>
      <c r="C13" s="45">
        <f>8000000*7</f>
        <v>56000000</v>
      </c>
      <c r="D13" s="46">
        <f>+'3-Fijo'!K29</f>
        <v>4552360</v>
      </c>
      <c r="E13" s="47">
        <f>+D13/C13</f>
        <v>8.1292142857142854E-2</v>
      </c>
      <c r="F13" s="57"/>
      <c r="G13" s="54"/>
    </row>
    <row r="14" spans="1:21" ht="25.5" x14ac:dyDescent="0.2">
      <c r="A14" s="160" t="s">
        <v>8</v>
      </c>
      <c r="B14" s="31" t="s">
        <v>9</v>
      </c>
      <c r="C14" s="48">
        <f>3*1000000</f>
        <v>3000000</v>
      </c>
      <c r="D14" s="60">
        <f>+'5-RI'!I25+'5-RI'!L42</f>
        <v>2484</v>
      </c>
      <c r="E14" s="36">
        <f>+D14/C14</f>
        <v>8.2799999999999996E-4</v>
      </c>
      <c r="F14" s="57"/>
      <c r="G14" s="54"/>
    </row>
    <row r="15" spans="1:21" ht="25.5" customHeight="1" x14ac:dyDescent="0.2">
      <c r="A15" s="275" t="s">
        <v>11</v>
      </c>
      <c r="B15" s="32" t="s">
        <v>10</v>
      </c>
      <c r="C15" s="33">
        <f>SUM(C16:C25)</f>
        <v>970</v>
      </c>
      <c r="D15" s="60">
        <f>SUM(D16:D25)</f>
        <v>248</v>
      </c>
      <c r="E15" s="36">
        <f>+D15/C15</f>
        <v>0.25567010309278349</v>
      </c>
      <c r="F15" s="57"/>
      <c r="G15" s="59"/>
    </row>
    <row r="16" spans="1:21" x14ac:dyDescent="0.2">
      <c r="A16" s="276"/>
      <c r="B16" s="136" t="s">
        <v>88</v>
      </c>
      <c r="C16" s="48">
        <v>97</v>
      </c>
      <c r="D16" s="49">
        <v>35</v>
      </c>
      <c r="E16" s="36">
        <f>+D16/C16</f>
        <v>0.36082474226804123</v>
      </c>
      <c r="F16" s="53"/>
      <c r="G16" s="53"/>
    </row>
    <row r="17" spans="1:7" x14ac:dyDescent="0.2">
      <c r="A17" s="276"/>
      <c r="B17" s="34" t="s">
        <v>4</v>
      </c>
      <c r="C17" s="48">
        <v>97</v>
      </c>
      <c r="D17" s="49">
        <v>41</v>
      </c>
      <c r="E17" s="36">
        <f t="shared" ref="E17:E25" si="0">+D17/C17</f>
        <v>0.42268041237113402</v>
      </c>
      <c r="G17" s="54"/>
    </row>
    <row r="18" spans="1:7" ht="13.5" customHeight="1" x14ac:dyDescent="0.2">
      <c r="A18" s="276"/>
      <c r="B18" s="34" t="s">
        <v>62</v>
      </c>
      <c r="C18" s="48">
        <v>97</v>
      </c>
      <c r="D18" s="49">
        <v>18</v>
      </c>
      <c r="E18" s="36">
        <f>+D18/C18</f>
        <v>0.18556701030927836</v>
      </c>
      <c r="G18" s="54"/>
    </row>
    <row r="19" spans="1:7" x14ac:dyDescent="0.2">
      <c r="A19" s="276"/>
      <c r="B19" s="34" t="s">
        <v>25</v>
      </c>
      <c r="C19" s="48">
        <v>97</v>
      </c>
      <c r="D19" s="49">
        <v>18</v>
      </c>
      <c r="E19" s="36">
        <f t="shared" si="0"/>
        <v>0.18556701030927836</v>
      </c>
      <c r="G19" s="54"/>
    </row>
    <row r="20" spans="1:7" x14ac:dyDescent="0.2">
      <c r="A20" s="276"/>
      <c r="B20" s="34" t="s">
        <v>26</v>
      </c>
      <c r="C20" s="48">
        <v>97</v>
      </c>
      <c r="D20" s="49">
        <v>25</v>
      </c>
      <c r="E20" s="36">
        <f t="shared" si="0"/>
        <v>0.25773195876288657</v>
      </c>
      <c r="G20" s="54"/>
    </row>
    <row r="21" spans="1:7" x14ac:dyDescent="0.2">
      <c r="A21" s="276"/>
      <c r="B21" s="34" t="s">
        <v>27</v>
      </c>
      <c r="C21" s="48">
        <v>97</v>
      </c>
      <c r="D21" s="49">
        <v>24</v>
      </c>
      <c r="E21" s="36">
        <f t="shared" si="0"/>
        <v>0.24742268041237114</v>
      </c>
      <c r="G21" s="107" t="s">
        <v>58</v>
      </c>
    </row>
    <row r="22" spans="1:7" x14ac:dyDescent="0.2">
      <c r="A22" s="276"/>
      <c r="B22" s="136" t="s">
        <v>86</v>
      </c>
      <c r="C22" s="48">
        <v>97</v>
      </c>
      <c r="D22" s="49">
        <v>16</v>
      </c>
      <c r="E22" s="36">
        <f t="shared" si="0"/>
        <v>0.16494845360824742</v>
      </c>
      <c r="G22" s="54"/>
    </row>
    <row r="23" spans="1:7" x14ac:dyDescent="0.2">
      <c r="A23" s="276"/>
      <c r="B23" s="34" t="s">
        <v>28</v>
      </c>
      <c r="C23" s="48">
        <v>97</v>
      </c>
      <c r="D23" s="49">
        <v>22</v>
      </c>
      <c r="E23" s="36">
        <f t="shared" si="0"/>
        <v>0.22680412371134021</v>
      </c>
      <c r="G23" s="54"/>
    </row>
    <row r="24" spans="1:7" x14ac:dyDescent="0.2">
      <c r="A24" s="276"/>
      <c r="B24" s="34" t="s">
        <v>29</v>
      </c>
      <c r="C24" s="48">
        <v>97</v>
      </c>
      <c r="D24" s="49">
        <v>23</v>
      </c>
      <c r="E24" s="36">
        <f t="shared" si="0"/>
        <v>0.23711340206185566</v>
      </c>
      <c r="G24" s="54"/>
    </row>
    <row r="25" spans="1:7" ht="13.5" thickBot="1" x14ac:dyDescent="0.25">
      <c r="A25" s="277"/>
      <c r="B25" s="35" t="s">
        <v>60</v>
      </c>
      <c r="C25" s="50">
        <v>97</v>
      </c>
      <c r="D25" s="51">
        <v>26</v>
      </c>
      <c r="E25" s="52">
        <f t="shared" si="0"/>
        <v>0.26804123711340205</v>
      </c>
      <c r="G25" s="54"/>
    </row>
    <row r="26" spans="1:7" ht="13.5" thickTop="1" x14ac:dyDescent="0.2">
      <c r="D26" s="17"/>
    </row>
    <row r="27" spans="1:7" x14ac:dyDescent="0.2">
      <c r="A27" s="161" t="s">
        <v>48</v>
      </c>
    </row>
    <row r="28" spans="1:7" ht="4.5" customHeight="1" x14ac:dyDescent="0.2">
      <c r="A28" s="162"/>
    </row>
    <row r="29" spans="1:7" x14ac:dyDescent="0.2">
      <c r="A29" s="162" t="s">
        <v>49</v>
      </c>
      <c r="E29" s="18"/>
    </row>
    <row r="30" spans="1:7" x14ac:dyDescent="0.2">
      <c r="A30" s="163"/>
    </row>
    <row r="35" spans="1:8" x14ac:dyDescent="0.2">
      <c r="A35" s="189"/>
      <c r="B35" s="189"/>
      <c r="C35" s="190"/>
      <c r="D35" s="189"/>
      <c r="E35" s="189"/>
      <c r="F35" s="191"/>
    </row>
    <row r="36" spans="1:8" x14ac:dyDescent="0.2">
      <c r="A36" s="189"/>
      <c r="B36" s="189"/>
      <c r="C36" s="190"/>
      <c r="D36" s="189"/>
      <c r="E36" s="189"/>
      <c r="F36" s="191"/>
    </row>
    <row r="37" spans="1:8" x14ac:dyDescent="0.2">
      <c r="A37" s="189"/>
      <c r="B37" s="189"/>
      <c r="C37" s="190"/>
      <c r="D37" s="189"/>
      <c r="E37" s="189"/>
      <c r="F37" s="191"/>
    </row>
    <row r="38" spans="1:8" x14ac:dyDescent="0.2">
      <c r="A38" s="189"/>
      <c r="B38" s="189"/>
      <c r="C38" s="190"/>
      <c r="D38" s="189"/>
      <c r="E38" s="189"/>
      <c r="F38" s="191"/>
    </row>
    <row r="39" spans="1:8" x14ac:dyDescent="0.2">
      <c r="A39" s="189"/>
      <c r="B39" s="189"/>
      <c r="C39" s="190"/>
      <c r="D39" s="189"/>
      <c r="E39" s="189"/>
      <c r="F39" s="191"/>
    </row>
    <row r="40" spans="1:8" x14ac:dyDescent="0.2">
      <c r="A40" s="189"/>
      <c r="B40" s="189"/>
      <c r="C40" s="190"/>
      <c r="D40" s="189"/>
      <c r="E40" s="189"/>
      <c r="F40" s="191"/>
    </row>
    <row r="41" spans="1:8" x14ac:dyDescent="0.2">
      <c r="A41" s="189"/>
      <c r="B41" s="189"/>
      <c r="C41" s="190"/>
      <c r="D41" s="189"/>
      <c r="E41" s="189"/>
      <c r="F41" s="191"/>
    </row>
    <row r="42" spans="1:8" x14ac:dyDescent="0.2">
      <c r="A42" s="189"/>
      <c r="B42" s="189"/>
      <c r="C42" s="190"/>
      <c r="D42" s="189"/>
      <c r="E42" s="189"/>
      <c r="F42" s="191"/>
    </row>
    <row r="43" spans="1:8" x14ac:dyDescent="0.2">
      <c r="A43" s="189"/>
      <c r="B43" s="189"/>
      <c r="C43" s="190"/>
      <c r="D43" s="189"/>
      <c r="E43" s="189"/>
      <c r="F43" s="191"/>
    </row>
    <row r="44" spans="1:8" x14ac:dyDescent="0.2">
      <c r="A44" s="189"/>
      <c r="B44" s="189"/>
      <c r="C44" s="190"/>
      <c r="D44" s="189"/>
      <c r="E44" s="189"/>
      <c r="F44" s="191"/>
    </row>
    <row r="45" spans="1:8" x14ac:dyDescent="0.2">
      <c r="A45" s="189"/>
      <c r="B45" s="189"/>
      <c r="C45" s="190"/>
      <c r="D45" s="189"/>
      <c r="E45" s="189"/>
      <c r="F45" s="191"/>
    </row>
    <row r="46" spans="1:8" x14ac:dyDescent="0.2">
      <c r="A46" s="189"/>
      <c r="B46" s="189"/>
      <c r="C46" s="190"/>
      <c r="D46" s="189"/>
      <c r="E46" s="189"/>
      <c r="F46" s="191"/>
    </row>
    <row r="47" spans="1:8" x14ac:dyDescent="0.2">
      <c r="A47" s="189"/>
      <c r="B47" s="189"/>
      <c r="C47" s="190"/>
      <c r="D47" s="189"/>
      <c r="E47" s="189"/>
      <c r="F47" s="191"/>
    </row>
    <row r="48" spans="1:8" x14ac:dyDescent="0.2">
      <c r="A48" s="189"/>
      <c r="B48" s="189"/>
      <c r="C48" s="190"/>
      <c r="D48" s="189"/>
      <c r="E48" s="189"/>
      <c r="F48" s="191"/>
      <c r="G48" s="69"/>
      <c r="H48" s="69"/>
    </row>
    <row r="49" spans="1:8" x14ac:dyDescent="0.2">
      <c r="A49" s="189"/>
      <c r="B49" s="189"/>
      <c r="C49" s="190"/>
      <c r="D49" s="189"/>
      <c r="E49" s="189"/>
      <c r="F49" s="191"/>
      <c r="G49" s="69"/>
      <c r="H49" s="69"/>
    </row>
    <row r="50" spans="1:8" x14ac:dyDescent="0.2">
      <c r="A50" s="189"/>
      <c r="B50" s="189"/>
      <c r="C50" s="190"/>
      <c r="D50" s="189"/>
      <c r="E50" s="189"/>
      <c r="F50" s="191"/>
      <c r="G50" s="69"/>
      <c r="H50" s="69"/>
    </row>
    <row r="51" spans="1:8" x14ac:dyDescent="0.2">
      <c r="A51" s="189"/>
      <c r="B51" s="189"/>
      <c r="C51" s="190"/>
      <c r="D51" s="189"/>
      <c r="E51" s="189"/>
      <c r="F51" s="191"/>
      <c r="G51" s="69"/>
      <c r="H51" s="69"/>
    </row>
    <row r="52" spans="1:8" ht="13.5" customHeight="1" x14ac:dyDescent="0.2">
      <c r="A52" s="189"/>
      <c r="B52" s="189"/>
      <c r="C52" s="190"/>
      <c r="D52" s="189"/>
      <c r="E52" s="189"/>
      <c r="F52" s="191"/>
      <c r="G52" s="69"/>
      <c r="H52" s="69"/>
    </row>
    <row r="53" spans="1:8" x14ac:dyDescent="0.2">
      <c r="A53" s="102"/>
      <c r="B53" s="102"/>
      <c r="C53" s="103"/>
      <c r="D53" s="102"/>
      <c r="E53" s="102"/>
      <c r="F53" s="191"/>
      <c r="G53" s="69"/>
      <c r="H53" s="69"/>
    </row>
    <row r="54" spans="1:8" x14ac:dyDescent="0.2">
      <c r="A54" s="102"/>
      <c r="B54" s="102"/>
      <c r="C54" s="103"/>
      <c r="D54" s="102"/>
      <c r="E54" s="102"/>
      <c r="F54" s="191"/>
      <c r="G54" s="69"/>
      <c r="H54" s="69"/>
    </row>
    <row r="55" spans="1:8" ht="8.25" customHeight="1" x14ac:dyDescent="0.2">
      <c r="A55" s="102"/>
      <c r="B55" s="102"/>
      <c r="C55" s="103"/>
      <c r="D55" s="102"/>
      <c r="E55" s="102"/>
      <c r="F55" s="191"/>
      <c r="G55" s="101"/>
      <c r="H55" s="69"/>
    </row>
    <row r="56" spans="1:8" x14ac:dyDescent="0.2">
      <c r="A56" s="102"/>
      <c r="B56" s="102"/>
      <c r="C56" s="103"/>
      <c r="D56" s="102"/>
      <c r="E56" s="102"/>
      <c r="F56" s="191"/>
      <c r="G56" s="101"/>
      <c r="H56" s="69"/>
    </row>
    <row r="57" spans="1:8" x14ac:dyDescent="0.2">
      <c r="A57" s="102"/>
      <c r="B57" s="102"/>
      <c r="C57" s="103"/>
      <c r="D57" s="102"/>
      <c r="E57" s="102"/>
      <c r="F57" s="191"/>
      <c r="G57" s="101"/>
      <c r="H57" s="69"/>
    </row>
    <row r="58" spans="1:8" x14ac:dyDescent="0.2">
      <c r="A58" s="102" t="s">
        <v>32</v>
      </c>
      <c r="B58" s="103">
        <f>+C13</f>
        <v>56000000</v>
      </c>
      <c r="C58" s="103"/>
      <c r="D58" s="102"/>
      <c r="E58" s="102"/>
      <c r="F58" s="191"/>
      <c r="G58" s="101"/>
      <c r="H58" s="69"/>
    </row>
    <row r="59" spans="1:8" x14ac:dyDescent="0.2">
      <c r="A59" s="102" t="s">
        <v>33</v>
      </c>
      <c r="B59" s="103">
        <f>+D13</f>
        <v>4552360</v>
      </c>
      <c r="C59" s="103"/>
      <c r="D59" s="102"/>
      <c r="E59" s="102"/>
      <c r="F59" s="191"/>
      <c r="G59" s="101"/>
      <c r="H59" s="69"/>
    </row>
    <row r="60" spans="1:8" x14ac:dyDescent="0.2">
      <c r="A60" s="102" t="s">
        <v>34</v>
      </c>
      <c r="B60" s="103">
        <f>+B58-B59</f>
        <v>51447640</v>
      </c>
      <c r="C60" s="103"/>
      <c r="D60" s="102"/>
      <c r="E60" s="102"/>
      <c r="F60" s="191"/>
      <c r="G60" s="101"/>
      <c r="H60" s="69"/>
    </row>
    <row r="61" spans="1:8" x14ac:dyDescent="0.2">
      <c r="A61" s="102" t="s">
        <v>35</v>
      </c>
      <c r="B61" s="102"/>
      <c r="C61" s="103" t="e">
        <f>+#REF!</f>
        <v>#REF!</v>
      </c>
      <c r="D61" s="102"/>
      <c r="E61" s="102"/>
      <c r="F61" s="191"/>
      <c r="G61" s="101"/>
      <c r="H61" s="69"/>
    </row>
    <row r="62" spans="1:8" x14ac:dyDescent="0.2">
      <c r="A62" s="102" t="s">
        <v>36</v>
      </c>
      <c r="B62" s="102"/>
      <c r="C62" s="103" t="e">
        <f>+#REF!</f>
        <v>#REF!</v>
      </c>
      <c r="D62" s="102"/>
      <c r="E62" s="102"/>
      <c r="F62" s="191"/>
      <c r="G62" s="101"/>
      <c r="H62" s="69"/>
    </row>
    <row r="63" spans="1:8" x14ac:dyDescent="0.2">
      <c r="A63" s="102" t="s">
        <v>37</v>
      </c>
      <c r="B63" s="102"/>
      <c r="C63" s="103" t="e">
        <f>+C61-C62</f>
        <v>#REF!</v>
      </c>
      <c r="D63" s="102"/>
      <c r="E63" s="102"/>
      <c r="F63" s="191"/>
      <c r="G63" s="101"/>
      <c r="H63" s="69"/>
    </row>
    <row r="64" spans="1:8" x14ac:dyDescent="0.2">
      <c r="A64" s="102" t="s">
        <v>38</v>
      </c>
      <c r="B64" s="102"/>
      <c r="C64" s="103"/>
      <c r="D64" s="103">
        <f>+C14</f>
        <v>3000000</v>
      </c>
      <c r="E64" s="102"/>
      <c r="F64" s="191"/>
      <c r="G64" s="101"/>
      <c r="H64" s="69"/>
    </row>
    <row r="65" spans="1:8" x14ac:dyDescent="0.2">
      <c r="A65" s="102" t="s">
        <v>39</v>
      </c>
      <c r="B65" s="102"/>
      <c r="C65" s="103"/>
      <c r="D65" s="102">
        <f>+D14</f>
        <v>2484</v>
      </c>
      <c r="E65" s="102"/>
      <c r="F65" s="191"/>
      <c r="G65" s="101"/>
      <c r="H65" s="69"/>
    </row>
    <row r="66" spans="1:8" x14ac:dyDescent="0.2">
      <c r="A66" s="102" t="s">
        <v>40</v>
      </c>
      <c r="B66" s="102"/>
      <c r="C66" s="103"/>
      <c r="D66" s="103">
        <f>+D64-D65</f>
        <v>2997516</v>
      </c>
      <c r="E66" s="102"/>
      <c r="F66" s="191"/>
      <c r="G66" s="101"/>
      <c r="H66" s="69"/>
    </row>
    <row r="67" spans="1:8" x14ac:dyDescent="0.2">
      <c r="A67" s="102" t="s">
        <v>41</v>
      </c>
      <c r="B67" s="102"/>
      <c r="C67" s="103"/>
      <c r="D67" s="102"/>
      <c r="E67" s="103">
        <f>+C15</f>
        <v>970</v>
      </c>
      <c r="F67" s="191"/>
      <c r="G67" s="101"/>
      <c r="H67" s="69"/>
    </row>
    <row r="68" spans="1:8" x14ac:dyDescent="0.2">
      <c r="A68" s="102" t="s">
        <v>42</v>
      </c>
      <c r="B68" s="102"/>
      <c r="C68" s="103"/>
      <c r="D68" s="102"/>
      <c r="E68" s="103">
        <f>+D15</f>
        <v>248</v>
      </c>
      <c r="F68" s="191"/>
      <c r="G68" s="101"/>
      <c r="H68" s="69"/>
    </row>
    <row r="69" spans="1:8" x14ac:dyDescent="0.2">
      <c r="A69" s="102" t="s">
        <v>43</v>
      </c>
      <c r="B69" s="102"/>
      <c r="C69" s="103"/>
      <c r="D69" s="102"/>
      <c r="E69" s="103">
        <f>+E67-E68</f>
        <v>722</v>
      </c>
      <c r="F69" s="191"/>
      <c r="G69" s="101"/>
      <c r="H69" s="69"/>
    </row>
    <row r="70" spans="1:8" x14ac:dyDescent="0.2">
      <c r="A70" s="102"/>
      <c r="B70" s="102"/>
      <c r="C70" s="103"/>
      <c r="D70" s="102"/>
      <c r="E70" s="102"/>
      <c r="F70" s="191"/>
      <c r="G70" s="101"/>
      <c r="H70" s="69"/>
    </row>
    <row r="71" spans="1:8" x14ac:dyDescent="0.2">
      <c r="A71" s="102"/>
      <c r="B71" s="102"/>
      <c r="C71" s="103"/>
      <c r="D71" s="102"/>
      <c r="E71" s="102"/>
      <c r="F71" s="191"/>
      <c r="G71" s="101"/>
      <c r="H71" s="69"/>
    </row>
    <row r="72" spans="1:8" x14ac:dyDescent="0.2">
      <c r="A72" s="102"/>
      <c r="B72" s="102"/>
      <c r="C72" s="103"/>
      <c r="D72" s="102"/>
      <c r="E72" s="102"/>
      <c r="F72" s="101"/>
      <c r="G72" s="101"/>
      <c r="H72" s="69"/>
    </row>
    <row r="73" spans="1:8" x14ac:dyDescent="0.2">
      <c r="A73" s="102"/>
      <c r="B73" s="102"/>
      <c r="C73" s="103"/>
      <c r="D73" s="102"/>
      <c r="E73" s="102"/>
      <c r="F73" s="101"/>
      <c r="G73" s="101"/>
      <c r="H73" s="69"/>
    </row>
    <row r="74" spans="1:8" x14ac:dyDescent="0.2">
      <c r="A74" s="102"/>
      <c r="B74" s="102"/>
      <c r="C74" s="103"/>
      <c r="D74" s="102"/>
      <c r="E74" s="102"/>
      <c r="F74" s="101"/>
      <c r="G74" s="101"/>
      <c r="H74" s="69"/>
    </row>
    <row r="75" spans="1:8" x14ac:dyDescent="0.2">
      <c r="A75" s="67"/>
      <c r="B75" s="67"/>
      <c r="C75" s="68"/>
      <c r="D75" s="67"/>
      <c r="E75" s="67"/>
      <c r="F75" s="69"/>
      <c r="G75" s="69"/>
      <c r="H75" s="69"/>
    </row>
    <row r="76" spans="1:8" x14ac:dyDescent="0.2">
      <c r="A76" s="67"/>
      <c r="B76" s="67"/>
      <c r="C76" s="68"/>
      <c r="D76" s="67"/>
      <c r="E76" s="67"/>
      <c r="F76" s="69"/>
      <c r="G76" s="69"/>
      <c r="H76" s="69"/>
    </row>
    <row r="77" spans="1:8" x14ac:dyDescent="0.2">
      <c r="A77" s="67"/>
      <c r="B77" s="67"/>
      <c r="C77" s="68"/>
      <c r="D77" s="67"/>
      <c r="E77" s="67"/>
      <c r="F77" s="69"/>
      <c r="G77" s="69"/>
      <c r="H77" s="69"/>
    </row>
  </sheetData>
  <mergeCells count="2">
    <mergeCell ref="A15:A25"/>
    <mergeCell ref="B12:C12"/>
  </mergeCells>
  <phoneticPr fontId="3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Q121"/>
  <sheetViews>
    <sheetView topLeftCell="A22" zoomScaleNormal="100" workbookViewId="0">
      <selection activeCell="L25" sqref="L25"/>
    </sheetView>
  </sheetViews>
  <sheetFormatPr baseColWidth="10" defaultRowHeight="12.75" x14ac:dyDescent="0.2"/>
  <cols>
    <col min="1" max="1" width="9.85546875" style="1" customWidth="1"/>
    <col min="2" max="2" width="15.42578125" style="1" customWidth="1"/>
    <col min="3" max="3" width="14.7109375" style="1" customWidth="1"/>
    <col min="4" max="4" width="12.85546875" style="1" customWidth="1"/>
    <col min="5" max="5" width="15.42578125" style="1" customWidth="1"/>
    <col min="6" max="6" width="13.42578125" style="1" customWidth="1"/>
    <col min="7" max="7" width="12.7109375" style="1" customWidth="1"/>
    <col min="8" max="8" width="14.5703125" style="1" customWidth="1"/>
    <col min="9" max="10" width="15.42578125" style="1" customWidth="1"/>
    <col min="11" max="11" width="11.42578125" style="1" customWidth="1"/>
    <col min="12" max="16384" width="11.42578125" style="1"/>
  </cols>
  <sheetData>
    <row r="1" spans="1:12" x14ac:dyDescent="0.2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72"/>
    </row>
    <row r="2" spans="1:12" ht="18" x14ac:dyDescent="0.25">
      <c r="A2" s="146" t="s">
        <v>89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2" ht="14.25" x14ac:dyDescent="0.2">
      <c r="A3" s="147" t="s">
        <v>92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</row>
    <row r="4" spans="1:12" ht="14.25" x14ac:dyDescent="0.2">
      <c r="A4" s="145"/>
      <c r="B4" s="165"/>
      <c r="C4" s="165"/>
      <c r="D4" s="165"/>
      <c r="E4" s="165"/>
      <c r="F4" s="165"/>
      <c r="G4" s="165"/>
      <c r="H4" s="165"/>
      <c r="I4" s="165"/>
      <c r="J4" s="165"/>
      <c r="K4" s="165"/>
    </row>
    <row r="5" spans="1:12" ht="14.25" x14ac:dyDescent="0.2">
      <c r="A5" s="145"/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1:12" ht="14.25" x14ac:dyDescent="0.2">
      <c r="A6" s="145"/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2" ht="14.25" x14ac:dyDescent="0.2">
      <c r="A7" s="145"/>
      <c r="B7" s="165"/>
      <c r="C7" s="165"/>
      <c r="D7" s="165"/>
      <c r="E7" s="165"/>
      <c r="F7" s="165"/>
      <c r="G7" s="165"/>
      <c r="H7" s="165"/>
      <c r="I7" s="165"/>
      <c r="J7" s="165"/>
      <c r="K7" s="165"/>
    </row>
    <row r="8" spans="1:12" x14ac:dyDescent="0.2">
      <c r="A8" s="148" t="s">
        <v>103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</row>
    <row r="9" spans="1:12" x14ac:dyDescent="0.2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</row>
    <row r="10" spans="1:12" x14ac:dyDescent="0.2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</row>
    <row r="11" spans="1:12" ht="13.5" thickBot="1" x14ac:dyDescent="0.25">
      <c r="A11" s="166"/>
      <c r="B11" s="166"/>
      <c r="C11" s="166"/>
      <c r="D11" s="166"/>
      <c r="E11" s="166"/>
      <c r="F11" s="166"/>
      <c r="G11" s="166"/>
      <c r="H11" s="167"/>
      <c r="I11" s="166"/>
      <c r="J11" s="166"/>
      <c r="K11" s="166"/>
    </row>
    <row r="12" spans="1:12" ht="17.25" thickTop="1" thickBot="1" x14ac:dyDescent="0.3">
      <c r="B12" s="281" t="s">
        <v>6</v>
      </c>
      <c r="C12" s="282"/>
      <c r="D12" s="282"/>
      <c r="E12" s="282"/>
      <c r="F12" s="282"/>
      <c r="G12" s="282"/>
      <c r="H12" s="282"/>
      <c r="I12" s="282"/>
      <c r="J12" s="282"/>
      <c r="K12" s="13"/>
      <c r="L12" s="13"/>
    </row>
    <row r="13" spans="1:12" s="4" customFormat="1" ht="54.75" customHeight="1" thickTop="1" thickBot="1" x14ac:dyDescent="0.25">
      <c r="A13" s="8" t="s">
        <v>0</v>
      </c>
      <c r="B13" s="61" t="s">
        <v>79</v>
      </c>
      <c r="C13" s="62" t="s">
        <v>80</v>
      </c>
      <c r="D13" s="63" t="s">
        <v>77</v>
      </c>
      <c r="E13" s="62" t="s">
        <v>78</v>
      </c>
      <c r="F13" s="63" t="s">
        <v>25</v>
      </c>
      <c r="G13" s="63" t="s">
        <v>26</v>
      </c>
      <c r="H13" s="62" t="s">
        <v>30</v>
      </c>
      <c r="I13" s="62" t="s">
        <v>31</v>
      </c>
      <c r="J13" s="62" t="s">
        <v>86</v>
      </c>
      <c r="K13" s="28" t="s">
        <v>3</v>
      </c>
    </row>
    <row r="14" spans="1:12" ht="13.5" thickTop="1" x14ac:dyDescent="0.2">
      <c r="A14" s="40">
        <v>2003</v>
      </c>
      <c r="B14" s="64">
        <v>863523</v>
      </c>
      <c r="C14" s="65">
        <v>946391</v>
      </c>
      <c r="D14" s="65">
        <v>121800</v>
      </c>
      <c r="E14" s="65">
        <v>0</v>
      </c>
      <c r="F14" s="65">
        <v>3100</v>
      </c>
      <c r="G14" s="65">
        <v>15000</v>
      </c>
      <c r="H14" s="65">
        <v>0</v>
      </c>
      <c r="I14" s="65">
        <v>0</v>
      </c>
      <c r="J14" s="65">
        <v>0</v>
      </c>
      <c r="K14" s="66">
        <f t="shared" ref="K14:K27" si="0">SUM(B14:J14)</f>
        <v>1949814</v>
      </c>
    </row>
    <row r="15" spans="1:12" x14ac:dyDescent="0.2">
      <c r="A15" s="37">
        <v>2004</v>
      </c>
      <c r="B15" s="39">
        <v>1082320</v>
      </c>
      <c r="C15" s="6">
        <v>839614</v>
      </c>
      <c r="D15" s="11">
        <v>123100</v>
      </c>
      <c r="E15" s="11">
        <v>400</v>
      </c>
      <c r="F15" s="11">
        <v>5600</v>
      </c>
      <c r="G15" s="11">
        <v>15000</v>
      </c>
      <c r="H15" s="11">
        <v>0</v>
      </c>
      <c r="I15" s="11">
        <v>0</v>
      </c>
      <c r="J15" s="11">
        <v>0</v>
      </c>
      <c r="K15" s="66">
        <f t="shared" si="0"/>
        <v>2066034</v>
      </c>
    </row>
    <row r="16" spans="1:12" x14ac:dyDescent="0.2">
      <c r="A16" s="37">
        <v>2005</v>
      </c>
      <c r="B16" s="39">
        <v>1117452</v>
      </c>
      <c r="C16" s="11">
        <v>851058</v>
      </c>
      <c r="D16" s="11">
        <v>131500</v>
      </c>
      <c r="E16" s="11">
        <v>400</v>
      </c>
      <c r="F16" s="11">
        <v>14100</v>
      </c>
      <c r="G16" s="11">
        <v>21000</v>
      </c>
      <c r="H16" s="11">
        <v>30000</v>
      </c>
      <c r="I16" s="6">
        <v>0</v>
      </c>
      <c r="J16" s="6">
        <v>0</v>
      </c>
      <c r="K16" s="66">
        <f t="shared" si="0"/>
        <v>2165510</v>
      </c>
    </row>
    <row r="17" spans="1:13" x14ac:dyDescent="0.2">
      <c r="A17" s="37">
        <v>2006</v>
      </c>
      <c r="B17" s="39">
        <v>1175613</v>
      </c>
      <c r="C17" s="11">
        <v>960896</v>
      </c>
      <c r="D17" s="11">
        <v>131100</v>
      </c>
      <c r="E17" s="11">
        <v>400</v>
      </c>
      <c r="F17" s="11">
        <v>14100</v>
      </c>
      <c r="G17" s="11">
        <v>65000</v>
      </c>
      <c r="H17" s="11">
        <v>40000</v>
      </c>
      <c r="I17" s="11">
        <v>3200</v>
      </c>
      <c r="J17" s="6">
        <v>0</v>
      </c>
      <c r="K17" s="66">
        <f t="shared" si="0"/>
        <v>2390309</v>
      </c>
    </row>
    <row r="18" spans="1:13" x14ac:dyDescent="0.2">
      <c r="A18" s="37">
        <v>2007</v>
      </c>
      <c r="B18" s="39">
        <v>1200005</v>
      </c>
      <c r="C18" s="11">
        <v>978758</v>
      </c>
      <c r="D18" s="11">
        <v>175800</v>
      </c>
      <c r="E18" s="11">
        <v>5700</v>
      </c>
      <c r="F18" s="11">
        <v>14100</v>
      </c>
      <c r="G18" s="11">
        <v>112000</v>
      </c>
      <c r="H18" s="11">
        <v>40000</v>
      </c>
      <c r="I18" s="11">
        <v>8200</v>
      </c>
      <c r="J18" s="11">
        <v>10000</v>
      </c>
      <c r="K18" s="66">
        <f t="shared" si="0"/>
        <v>2544563</v>
      </c>
    </row>
    <row r="19" spans="1:13" x14ac:dyDescent="0.2">
      <c r="A19" s="37">
        <v>2008</v>
      </c>
      <c r="B19" s="285">
        <v>2333334</v>
      </c>
      <c r="C19" s="286"/>
      <c r="D19" s="11">
        <v>179800</v>
      </c>
      <c r="E19" s="11">
        <v>9300</v>
      </c>
      <c r="F19" s="11">
        <v>14100</v>
      </c>
      <c r="G19" s="11">
        <v>112000</v>
      </c>
      <c r="H19" s="11">
        <v>110000</v>
      </c>
      <c r="I19" s="11">
        <v>8200</v>
      </c>
      <c r="J19" s="11">
        <v>10000</v>
      </c>
      <c r="K19" s="66">
        <f t="shared" si="0"/>
        <v>2776734</v>
      </c>
    </row>
    <row r="20" spans="1:13" x14ac:dyDescent="0.2">
      <c r="A20" s="37">
        <v>2009</v>
      </c>
      <c r="B20" s="285">
        <v>2329068</v>
      </c>
      <c r="C20" s="286"/>
      <c r="D20" s="11">
        <v>182000</v>
      </c>
      <c r="E20" s="11">
        <v>10600</v>
      </c>
      <c r="F20" s="11">
        <v>15100</v>
      </c>
      <c r="G20" s="11">
        <v>139000</v>
      </c>
      <c r="H20" s="11">
        <v>110000</v>
      </c>
      <c r="I20" s="11">
        <v>8200</v>
      </c>
      <c r="J20" s="11">
        <v>10000</v>
      </c>
      <c r="K20" s="66">
        <f t="shared" si="0"/>
        <v>2803968</v>
      </c>
    </row>
    <row r="21" spans="1:13" x14ac:dyDescent="0.2">
      <c r="A21" s="71">
        <v>2010</v>
      </c>
      <c r="B21" s="289">
        <v>2559276</v>
      </c>
      <c r="C21" s="290"/>
      <c r="D21" s="72">
        <v>218500</v>
      </c>
      <c r="E21" s="72">
        <v>10600</v>
      </c>
      <c r="F21" s="72">
        <v>20800</v>
      </c>
      <c r="G21" s="72">
        <v>139000</v>
      </c>
      <c r="H21" s="72">
        <v>110000</v>
      </c>
      <c r="I21" s="72">
        <v>8200</v>
      </c>
      <c r="J21" s="72">
        <v>10000</v>
      </c>
      <c r="K21" s="66">
        <f t="shared" si="0"/>
        <v>3076376</v>
      </c>
    </row>
    <row r="22" spans="1:13" x14ac:dyDescent="0.2">
      <c r="A22" s="71">
        <v>2011</v>
      </c>
      <c r="B22" s="291">
        <v>3026484</v>
      </c>
      <c r="C22" s="292"/>
      <c r="D22" s="293">
        <v>259800</v>
      </c>
      <c r="E22" s="292"/>
      <c r="F22" s="125">
        <v>20800</v>
      </c>
      <c r="G22" s="125">
        <v>139000</v>
      </c>
      <c r="H22" s="125">
        <v>125000</v>
      </c>
      <c r="I22" s="125">
        <v>8200</v>
      </c>
      <c r="J22" s="125">
        <v>10000</v>
      </c>
      <c r="K22" s="66">
        <f t="shared" si="0"/>
        <v>3589284</v>
      </c>
    </row>
    <row r="23" spans="1:13" ht="13.5" thickBot="1" x14ac:dyDescent="0.25">
      <c r="A23" s="135">
        <v>2012</v>
      </c>
      <c r="B23" s="299">
        <v>3336796</v>
      </c>
      <c r="C23" s="298"/>
      <c r="D23" s="297">
        <v>259800</v>
      </c>
      <c r="E23" s="298"/>
      <c r="F23" s="73">
        <v>20800</v>
      </c>
      <c r="G23" s="73">
        <v>139000</v>
      </c>
      <c r="H23" s="73">
        <v>185000</v>
      </c>
      <c r="I23" s="73">
        <v>8200</v>
      </c>
      <c r="J23" s="73">
        <v>20000</v>
      </c>
      <c r="K23" s="66">
        <f t="shared" si="0"/>
        <v>3969596</v>
      </c>
    </row>
    <row r="24" spans="1:13" ht="14.25" thickTop="1" thickBot="1" x14ac:dyDescent="0.25">
      <c r="A24" s="135">
        <v>2013</v>
      </c>
      <c r="B24" s="294">
        <v>3654996</v>
      </c>
      <c r="C24" s="295"/>
      <c r="D24" s="296">
        <v>264800</v>
      </c>
      <c r="E24" s="295"/>
      <c r="F24" s="144">
        <v>21900</v>
      </c>
      <c r="G24" s="144">
        <v>140000</v>
      </c>
      <c r="H24" s="144">
        <v>190000</v>
      </c>
      <c r="I24" s="144" t="s">
        <v>83</v>
      </c>
      <c r="J24" s="144">
        <v>20000</v>
      </c>
      <c r="K24" s="66">
        <f t="shared" si="0"/>
        <v>4291696</v>
      </c>
    </row>
    <row r="25" spans="1:13" s="202" customFormat="1" ht="14.25" thickTop="1" thickBot="1" x14ac:dyDescent="0.25">
      <c r="A25" s="141">
        <v>2014</v>
      </c>
      <c r="B25" s="302">
        <v>3761584</v>
      </c>
      <c r="C25" s="303"/>
      <c r="D25" s="296">
        <v>284800</v>
      </c>
      <c r="E25" s="295"/>
      <c r="F25" s="144">
        <v>21900</v>
      </c>
      <c r="G25" s="144">
        <v>146000</v>
      </c>
      <c r="H25" s="144">
        <v>250000</v>
      </c>
      <c r="I25" s="144" t="s">
        <v>83</v>
      </c>
      <c r="J25" s="144">
        <v>20000</v>
      </c>
      <c r="K25" s="66">
        <f t="shared" si="0"/>
        <v>4484284</v>
      </c>
    </row>
    <row r="26" spans="1:13" s="202" customFormat="1" ht="14.25" thickTop="1" thickBot="1" x14ac:dyDescent="0.25">
      <c r="A26" s="140">
        <v>42005</v>
      </c>
      <c r="B26" s="300">
        <v>3775684</v>
      </c>
      <c r="C26" s="301"/>
      <c r="D26" s="296">
        <v>284800</v>
      </c>
      <c r="E26" s="295"/>
      <c r="F26" s="144">
        <v>21900</v>
      </c>
      <c r="G26" s="144">
        <v>146000</v>
      </c>
      <c r="H26" s="144">
        <v>250000</v>
      </c>
      <c r="I26" s="144" t="s">
        <v>83</v>
      </c>
      <c r="J26" s="144">
        <v>20000</v>
      </c>
      <c r="K26" s="66">
        <f t="shared" si="0"/>
        <v>4498384</v>
      </c>
    </row>
    <row r="27" spans="1:13" s="202" customFormat="1" ht="14.25" thickTop="1" thickBot="1" x14ac:dyDescent="0.25">
      <c r="A27" s="140">
        <v>42036</v>
      </c>
      <c r="B27" s="300">
        <v>3790560</v>
      </c>
      <c r="C27" s="301"/>
      <c r="D27" s="296">
        <v>284800</v>
      </c>
      <c r="E27" s="295"/>
      <c r="F27" s="144">
        <v>21900</v>
      </c>
      <c r="G27" s="144">
        <v>146000</v>
      </c>
      <c r="H27" s="144">
        <v>250000</v>
      </c>
      <c r="I27" s="144" t="s">
        <v>83</v>
      </c>
      <c r="J27" s="144">
        <v>20000</v>
      </c>
      <c r="K27" s="66">
        <f t="shared" si="0"/>
        <v>4513260</v>
      </c>
    </row>
    <row r="28" spans="1:13" s="202" customFormat="1" ht="14.25" thickTop="1" thickBot="1" x14ac:dyDescent="0.25">
      <c r="A28" s="140">
        <v>42064</v>
      </c>
      <c r="B28" s="300">
        <v>3797760</v>
      </c>
      <c r="C28" s="301"/>
      <c r="D28" s="296">
        <v>284800</v>
      </c>
      <c r="E28" s="295"/>
      <c r="F28" s="144">
        <v>21900</v>
      </c>
      <c r="G28" s="144">
        <v>158000</v>
      </c>
      <c r="H28" s="144">
        <v>250000</v>
      </c>
      <c r="I28" s="144" t="s">
        <v>83</v>
      </c>
      <c r="J28" s="144">
        <v>20000</v>
      </c>
      <c r="K28" s="66">
        <f t="shared" ref="K28" si="1">SUM(B28:J28)</f>
        <v>4532460</v>
      </c>
    </row>
    <row r="29" spans="1:13" s="202" customFormat="1" ht="14.25" thickTop="1" thickBot="1" x14ac:dyDescent="0.25">
      <c r="A29" s="140">
        <v>42095</v>
      </c>
      <c r="B29" s="300">
        <v>3817660</v>
      </c>
      <c r="C29" s="301"/>
      <c r="D29" s="296">
        <v>284800</v>
      </c>
      <c r="E29" s="295"/>
      <c r="F29" s="144">
        <v>21900</v>
      </c>
      <c r="G29" s="144">
        <v>158000</v>
      </c>
      <c r="H29" s="144">
        <v>250000</v>
      </c>
      <c r="I29" s="144" t="s">
        <v>83</v>
      </c>
      <c r="J29" s="144">
        <v>20000</v>
      </c>
      <c r="K29" s="66">
        <f>SUM(B29:J29)</f>
        <v>4552360</v>
      </c>
    </row>
    <row r="30" spans="1:13" ht="13.5" thickTop="1" x14ac:dyDescent="0.2">
      <c r="A30" s="5"/>
      <c r="B30" s="108"/>
      <c r="C30" s="108"/>
      <c r="D30" s="10"/>
      <c r="E30" s="10"/>
      <c r="F30" s="10"/>
      <c r="G30" s="10"/>
      <c r="H30" s="10"/>
      <c r="I30" s="10"/>
      <c r="J30" s="10"/>
      <c r="K30" s="12"/>
    </row>
    <row r="31" spans="1:13" x14ac:dyDescent="0.2">
      <c r="A31" s="5"/>
      <c r="B31" s="10"/>
      <c r="C31" s="10"/>
      <c r="D31" s="10"/>
      <c r="E31" s="10"/>
      <c r="F31" s="10"/>
      <c r="G31" s="10"/>
      <c r="H31" s="10"/>
      <c r="I31" s="10"/>
      <c r="J31" s="10"/>
      <c r="K31" s="38"/>
      <c r="L31" s="10"/>
      <c r="M31" s="2"/>
    </row>
    <row r="32" spans="1:13" ht="13.5" thickBot="1" x14ac:dyDescent="0.25">
      <c r="A32" s="5"/>
      <c r="B32" s="10"/>
      <c r="C32" s="10"/>
      <c r="D32" s="10"/>
      <c r="E32" s="10"/>
      <c r="F32" s="10"/>
      <c r="G32" s="10"/>
      <c r="H32" s="10"/>
      <c r="I32" s="10"/>
      <c r="J32" s="10"/>
      <c r="K32" s="38"/>
      <c r="L32" s="10"/>
      <c r="M32" s="2"/>
    </row>
    <row r="33" spans="1:12" ht="17.25" thickTop="1" thickBot="1" x14ac:dyDescent="0.3">
      <c r="B33" s="287" t="s">
        <v>55</v>
      </c>
      <c r="C33" s="288"/>
      <c r="D33" s="288"/>
      <c r="E33" s="288"/>
      <c r="F33" s="288"/>
      <c r="G33" s="288"/>
      <c r="H33" s="288"/>
      <c r="I33" s="288"/>
      <c r="J33" s="288"/>
      <c r="K33" s="13"/>
      <c r="L33" s="13"/>
    </row>
    <row r="34" spans="1:12" s="4" customFormat="1" ht="45" customHeight="1" thickTop="1" thickBot="1" x14ac:dyDescent="0.25">
      <c r="A34" s="8" t="s">
        <v>0</v>
      </c>
      <c r="B34" s="41" t="s">
        <v>79</v>
      </c>
      <c r="C34" s="9" t="s">
        <v>80</v>
      </c>
      <c r="D34" s="42" t="s">
        <v>77</v>
      </c>
      <c r="E34" s="9" t="s">
        <v>78</v>
      </c>
      <c r="F34" s="42" t="s">
        <v>25</v>
      </c>
      <c r="G34" s="42" t="s">
        <v>26</v>
      </c>
      <c r="H34" s="9" t="s">
        <v>30</v>
      </c>
      <c r="I34" s="9" t="s">
        <v>31</v>
      </c>
      <c r="J34" s="9" t="s">
        <v>86</v>
      </c>
      <c r="K34" s="28" t="s">
        <v>3</v>
      </c>
    </row>
    <row r="35" spans="1:12" ht="13.5" thickTop="1" x14ac:dyDescent="0.2">
      <c r="A35" s="40">
        <v>2003</v>
      </c>
      <c r="B35" s="43">
        <f t="shared" ref="B35:D39" si="2">+B78/B14</f>
        <v>0</v>
      </c>
      <c r="C35" s="15">
        <f t="shared" si="2"/>
        <v>0</v>
      </c>
      <c r="D35" s="15">
        <f t="shared" si="2"/>
        <v>0</v>
      </c>
      <c r="E35" s="168" t="s">
        <v>5</v>
      </c>
      <c r="F35" s="168" t="s">
        <v>5</v>
      </c>
      <c r="G35" s="168" t="s">
        <v>5</v>
      </c>
      <c r="H35" s="168" t="s">
        <v>5</v>
      </c>
      <c r="I35" s="168" t="s">
        <v>5</v>
      </c>
      <c r="J35" s="168" t="s">
        <v>5</v>
      </c>
      <c r="K35" s="111">
        <f t="shared" ref="K35:K45" si="3">+K78/K14</f>
        <v>0</v>
      </c>
    </row>
    <row r="36" spans="1:12" x14ac:dyDescent="0.2">
      <c r="A36" s="37">
        <v>2004</v>
      </c>
      <c r="B36" s="44">
        <f t="shared" si="2"/>
        <v>0.79758204597531224</v>
      </c>
      <c r="C36" s="3">
        <f t="shared" si="2"/>
        <v>0.77157122201392547</v>
      </c>
      <c r="D36" s="3">
        <f t="shared" si="2"/>
        <v>0.81937449228269699</v>
      </c>
      <c r="E36" s="169" t="s">
        <v>5</v>
      </c>
      <c r="F36" s="14">
        <f t="shared" ref="F36:F45" si="4">+F79/F15</f>
        <v>5.9821428571428574E-2</v>
      </c>
      <c r="G36" s="169" t="s">
        <v>5</v>
      </c>
      <c r="H36" s="169" t="s">
        <v>5</v>
      </c>
      <c r="I36" s="169" t="s">
        <v>5</v>
      </c>
      <c r="J36" s="169" t="s">
        <v>5</v>
      </c>
      <c r="K36" s="109">
        <f t="shared" si="3"/>
        <v>0.78036518276078715</v>
      </c>
    </row>
    <row r="37" spans="1:12" x14ac:dyDescent="0.2">
      <c r="A37" s="37">
        <v>2005</v>
      </c>
      <c r="B37" s="44">
        <f t="shared" si="2"/>
        <v>0.80596213528634786</v>
      </c>
      <c r="C37" s="3">
        <f t="shared" si="2"/>
        <v>0.81637914219712404</v>
      </c>
      <c r="D37" s="3">
        <f t="shared" si="2"/>
        <v>0.79782509505703425</v>
      </c>
      <c r="E37" s="169" t="s">
        <v>5</v>
      </c>
      <c r="F37" s="14">
        <f t="shared" si="4"/>
        <v>8.3120567375886523E-2</v>
      </c>
      <c r="G37" s="169" t="s">
        <v>5</v>
      </c>
      <c r="H37" s="169" t="s">
        <v>5</v>
      </c>
      <c r="I37" s="169" t="s">
        <v>5</v>
      </c>
      <c r="J37" s="169" t="s">
        <v>5</v>
      </c>
      <c r="K37" s="109">
        <f t="shared" si="3"/>
        <v>0.7857253025846106</v>
      </c>
    </row>
    <row r="38" spans="1:12" x14ac:dyDescent="0.2">
      <c r="A38" s="37">
        <v>2006</v>
      </c>
      <c r="B38" s="44">
        <f t="shared" si="2"/>
        <v>0.81433856209483901</v>
      </c>
      <c r="C38" s="3">
        <f t="shared" si="2"/>
        <v>0.73050257259890772</v>
      </c>
      <c r="D38" s="3">
        <f t="shared" si="2"/>
        <v>0.80707093821510301</v>
      </c>
      <c r="E38" s="14">
        <f>+E81/E17</f>
        <v>0.83250000000000002</v>
      </c>
      <c r="F38" s="14">
        <f t="shared" si="4"/>
        <v>0.15148936170212765</v>
      </c>
      <c r="G38" s="14">
        <f t="shared" ref="G38:I44" si="5">+G81/G17</f>
        <v>0.10850769230769231</v>
      </c>
      <c r="H38" s="14">
        <f t="shared" si="5"/>
        <v>1.5474999999999999E-2</v>
      </c>
      <c r="I38" s="14">
        <f t="shared" si="5"/>
        <v>0</v>
      </c>
      <c r="J38" s="14"/>
      <c r="K38" s="109">
        <f t="shared" si="3"/>
        <v>0.74267887540899524</v>
      </c>
    </row>
    <row r="39" spans="1:12" x14ac:dyDescent="0.2">
      <c r="A39" s="37">
        <v>2007</v>
      </c>
      <c r="B39" s="44">
        <f t="shared" si="2"/>
        <v>0.81738826088224636</v>
      </c>
      <c r="C39" s="3">
        <f t="shared" si="2"/>
        <v>0.73189491171464238</v>
      </c>
      <c r="D39" s="3">
        <f t="shared" si="2"/>
        <v>0.60841296928327648</v>
      </c>
      <c r="E39" s="14">
        <f>+E82/E18</f>
        <v>0.1119298245614035</v>
      </c>
      <c r="F39" s="14">
        <f t="shared" si="4"/>
        <v>0.2652482269503546</v>
      </c>
      <c r="G39" s="14">
        <f t="shared" si="5"/>
        <v>0.12261607142857144</v>
      </c>
      <c r="H39" s="14">
        <f t="shared" si="5"/>
        <v>2.0799999999999999E-2</v>
      </c>
      <c r="I39" s="14">
        <f t="shared" si="5"/>
        <v>0</v>
      </c>
      <c r="J39" s="14">
        <f t="shared" ref="J39:J45" si="6">+J82/J18</f>
        <v>0</v>
      </c>
      <c r="K39" s="109">
        <f t="shared" si="3"/>
        <v>0.7164766602359619</v>
      </c>
    </row>
    <row r="40" spans="1:12" x14ac:dyDescent="0.2">
      <c r="A40" s="37">
        <v>2008</v>
      </c>
      <c r="B40" s="283">
        <f t="shared" ref="B40:B45" si="7">(+B83+C83)/B19</f>
        <v>0.74159721668650946</v>
      </c>
      <c r="C40" s="284"/>
      <c r="D40" s="3">
        <f t="shared" ref="D40:D45" si="8">+D83/D19</f>
        <v>0.72414905450500555</v>
      </c>
      <c r="E40" s="14">
        <f>+E83/E19</f>
        <v>0.22688172043010751</v>
      </c>
      <c r="F40" s="14">
        <f t="shared" si="4"/>
        <v>0.37709219858156029</v>
      </c>
      <c r="G40" s="14">
        <f t="shared" si="5"/>
        <v>0.30005357142857142</v>
      </c>
      <c r="H40" s="14">
        <f t="shared" si="5"/>
        <v>7.5745454545454546E-2</v>
      </c>
      <c r="I40" s="14">
        <f t="shared" si="5"/>
        <v>0</v>
      </c>
      <c r="J40" s="14">
        <f t="shared" si="6"/>
        <v>0</v>
      </c>
      <c r="K40" s="109">
        <f t="shared" si="3"/>
        <v>0.68784442442092042</v>
      </c>
    </row>
    <row r="41" spans="1:12" x14ac:dyDescent="0.2">
      <c r="A41" s="37">
        <v>2009</v>
      </c>
      <c r="B41" s="283">
        <f t="shared" si="7"/>
        <v>0.77854017143338017</v>
      </c>
      <c r="C41" s="284"/>
      <c r="D41" s="3">
        <f t="shared" si="8"/>
        <v>0.74695054945054951</v>
      </c>
      <c r="E41" s="14">
        <f>+E84/E20</f>
        <v>0.25424528301886795</v>
      </c>
      <c r="F41" s="14">
        <f t="shared" si="4"/>
        <v>0.45</v>
      </c>
      <c r="G41" s="14">
        <f t="shared" si="5"/>
        <v>0.27402158273381294</v>
      </c>
      <c r="H41" s="14">
        <f t="shared" si="5"/>
        <v>0.1227</v>
      </c>
      <c r="I41" s="14">
        <f t="shared" si="5"/>
        <v>0</v>
      </c>
      <c r="J41" s="14">
        <f t="shared" si="6"/>
        <v>9.1399999999999995E-2</v>
      </c>
      <c r="K41" s="109">
        <f t="shared" si="3"/>
        <v>0.71727209440335982</v>
      </c>
    </row>
    <row r="42" spans="1:12" x14ac:dyDescent="0.2">
      <c r="A42" s="37">
        <v>2010</v>
      </c>
      <c r="B42" s="307">
        <f t="shared" si="7"/>
        <v>0.72595218335185419</v>
      </c>
      <c r="C42" s="308"/>
      <c r="D42" s="74">
        <f t="shared" si="8"/>
        <v>0.64157437070938217</v>
      </c>
      <c r="E42" s="75">
        <f>+E85/E21</f>
        <v>0.23254716981132076</v>
      </c>
      <c r="F42" s="75">
        <f t="shared" si="4"/>
        <v>0.32783653846153848</v>
      </c>
      <c r="G42" s="75">
        <f t="shared" si="5"/>
        <v>0.29584172661870506</v>
      </c>
      <c r="H42" s="75">
        <f t="shared" si="5"/>
        <v>0.32144545454545453</v>
      </c>
      <c r="I42" s="75">
        <f t="shared" si="5"/>
        <v>0</v>
      </c>
      <c r="J42" s="75">
        <f t="shared" si="6"/>
        <v>0.18779999999999999</v>
      </c>
      <c r="K42" s="110">
        <f t="shared" si="3"/>
        <v>0.67798572086116915</v>
      </c>
    </row>
    <row r="43" spans="1:12" x14ac:dyDescent="0.2">
      <c r="A43" s="71">
        <v>2011</v>
      </c>
      <c r="B43" s="304">
        <f t="shared" si="7"/>
        <v>0.64395681589593734</v>
      </c>
      <c r="C43" s="305"/>
      <c r="D43" s="306">
        <f t="shared" si="8"/>
        <v>0.56033872209391844</v>
      </c>
      <c r="E43" s="305"/>
      <c r="F43" s="126">
        <f t="shared" si="4"/>
        <v>0.41528846153846155</v>
      </c>
      <c r="G43" s="126">
        <f t="shared" si="5"/>
        <v>0.3406043165467626</v>
      </c>
      <c r="H43" s="126">
        <f t="shared" si="5"/>
        <v>0.52148000000000005</v>
      </c>
      <c r="I43" s="126">
        <f t="shared" si="5"/>
        <v>0</v>
      </c>
      <c r="J43" s="126">
        <f t="shared" si="6"/>
        <v>0.24990000000000001</v>
      </c>
      <c r="K43" s="127">
        <f t="shared" si="3"/>
        <v>0.61843225556963455</v>
      </c>
    </row>
    <row r="44" spans="1:12" ht="13.5" thickBot="1" x14ac:dyDescent="0.25">
      <c r="A44" s="141">
        <v>2012</v>
      </c>
      <c r="B44" s="304">
        <f t="shared" si="7"/>
        <v>0.60157288608593396</v>
      </c>
      <c r="C44" s="305"/>
      <c r="D44" s="306">
        <f t="shared" si="8"/>
        <v>0.57899923017705923</v>
      </c>
      <c r="E44" s="305"/>
      <c r="F44" s="126">
        <f t="shared" si="4"/>
        <v>0.32855769230769233</v>
      </c>
      <c r="G44" s="126">
        <f t="shared" si="5"/>
        <v>0.38789208633093525</v>
      </c>
      <c r="H44" s="126">
        <f t="shared" si="5"/>
        <v>0.46134054054054052</v>
      </c>
      <c r="I44" s="126">
        <f t="shared" si="5"/>
        <v>0</v>
      </c>
      <c r="J44" s="126">
        <f t="shared" si="6"/>
        <v>0.16355</v>
      </c>
      <c r="K44" s="127">
        <f t="shared" si="3"/>
        <v>0.58119768359299029</v>
      </c>
    </row>
    <row r="45" spans="1:12" ht="13.5" thickTop="1" x14ac:dyDescent="0.2">
      <c r="A45" s="141">
        <v>2013</v>
      </c>
      <c r="B45" s="312">
        <f t="shared" si="7"/>
        <v>0.56445561089533336</v>
      </c>
      <c r="C45" s="311"/>
      <c r="D45" s="310">
        <f t="shared" si="8"/>
        <v>0.57598564954682785</v>
      </c>
      <c r="E45" s="311"/>
      <c r="F45" s="142">
        <f t="shared" si="4"/>
        <v>0.29095890410958902</v>
      </c>
      <c r="G45" s="142">
        <f>+G88/G24</f>
        <v>0.47155000000000002</v>
      </c>
      <c r="H45" s="142">
        <f>+H88/H24</f>
        <v>0.63793157894736841</v>
      </c>
      <c r="I45" s="192" t="s">
        <v>83</v>
      </c>
      <c r="J45" s="142">
        <f t="shared" si="6"/>
        <v>0.23430000000000001</v>
      </c>
      <c r="K45" s="143">
        <f t="shared" si="3"/>
        <v>0.56245502943358527</v>
      </c>
    </row>
    <row r="46" spans="1:12" s="202" customFormat="1" x14ac:dyDescent="0.2">
      <c r="A46" s="141">
        <v>2014</v>
      </c>
      <c r="B46" s="283">
        <f>(+B100+C100)/B25</f>
        <v>0.55796122059217601</v>
      </c>
      <c r="C46" s="284"/>
      <c r="D46" s="283">
        <f>(+D100+E100)/D25</f>
        <v>0.53532654494382026</v>
      </c>
      <c r="E46" s="284"/>
      <c r="F46" s="14">
        <f t="shared" ref="F46:H50" si="9">+F100/F25</f>
        <v>0.31045662100456622</v>
      </c>
      <c r="G46" s="14">
        <f t="shared" si="9"/>
        <v>0.51980821917808218</v>
      </c>
      <c r="H46" s="14">
        <f t="shared" si="9"/>
        <v>0.55542800000000003</v>
      </c>
      <c r="I46" s="193" t="s">
        <v>83</v>
      </c>
      <c r="J46" s="14">
        <f t="shared" ref="J46:K50" si="10">+J100/J25</f>
        <v>0.29270000000000002</v>
      </c>
      <c r="K46" s="14">
        <f t="shared" si="10"/>
        <v>0.55274844322973304</v>
      </c>
    </row>
    <row r="47" spans="1:12" s="202" customFormat="1" x14ac:dyDescent="0.2">
      <c r="A47" s="140">
        <v>42005</v>
      </c>
      <c r="B47" s="283">
        <f>(+B101+C101)/B26</f>
        <v>0.55621233132857517</v>
      </c>
      <c r="C47" s="284"/>
      <c r="D47" s="283">
        <f>(+D101+E101)/D26</f>
        <v>0.53580056179775282</v>
      </c>
      <c r="E47" s="284"/>
      <c r="F47" s="14">
        <f t="shared" si="9"/>
        <v>0.31050228310502281</v>
      </c>
      <c r="G47" s="14">
        <f t="shared" si="9"/>
        <v>0.52182876712328763</v>
      </c>
      <c r="H47" s="14">
        <f t="shared" si="9"/>
        <v>0.54095599999999999</v>
      </c>
      <c r="I47" s="193" t="s">
        <v>83</v>
      </c>
      <c r="J47" s="14">
        <f t="shared" si="10"/>
        <v>0.29785</v>
      </c>
      <c r="K47" s="14">
        <f t="shared" si="10"/>
        <v>0.55061128618632826</v>
      </c>
    </row>
    <row r="48" spans="1:12" s="202" customFormat="1" x14ac:dyDescent="0.2">
      <c r="A48" s="140">
        <v>42036</v>
      </c>
      <c r="B48" s="283">
        <f>(+B102+C102)/B27</f>
        <v>0.56101182938668692</v>
      </c>
      <c r="C48" s="284"/>
      <c r="D48" s="283">
        <f>(+D102+E102)/D27</f>
        <v>0.53534058988764044</v>
      </c>
      <c r="E48" s="284"/>
      <c r="F48" s="14">
        <f t="shared" si="9"/>
        <v>0.31100456621004569</v>
      </c>
      <c r="G48" s="14">
        <f t="shared" si="9"/>
        <v>0.52380821917808218</v>
      </c>
      <c r="H48" s="14">
        <f t="shared" si="9"/>
        <v>0.54474800000000001</v>
      </c>
      <c r="I48" s="193" t="s">
        <v>83</v>
      </c>
      <c r="J48" s="14">
        <f t="shared" si="10"/>
        <v>0.29820000000000002</v>
      </c>
      <c r="K48" s="14">
        <f t="shared" si="10"/>
        <v>0.55490975481137805</v>
      </c>
    </row>
    <row r="49" spans="1:17" s="202" customFormat="1" x14ac:dyDescent="0.2">
      <c r="A49" s="140">
        <v>42064</v>
      </c>
      <c r="B49" s="283">
        <f>(+B103+C103)/B28</f>
        <v>0.55736407777216046</v>
      </c>
      <c r="C49" s="284"/>
      <c r="D49" s="283">
        <f>(+D103+E103)/D28</f>
        <v>0.53829705056179777</v>
      </c>
      <c r="E49" s="284"/>
      <c r="F49" s="14">
        <f t="shared" si="9"/>
        <v>0.31100456621004569</v>
      </c>
      <c r="G49" s="14">
        <f t="shared" si="9"/>
        <v>0.48933544303797466</v>
      </c>
      <c r="H49" s="14">
        <f t="shared" si="9"/>
        <v>0.54794799999999999</v>
      </c>
      <c r="I49" s="193" t="s">
        <v>83</v>
      </c>
      <c r="J49" s="14">
        <f t="shared" si="10"/>
        <v>0.32024999999999998</v>
      </c>
      <c r="K49" s="14">
        <f t="shared" si="10"/>
        <v>0.55103850888921246</v>
      </c>
    </row>
    <row r="50" spans="1:17" s="202" customFormat="1" x14ac:dyDescent="0.2">
      <c r="A50" s="140">
        <v>42095</v>
      </c>
      <c r="B50" s="283">
        <f>(+B104+C104)/B29</f>
        <v>0.55727068413635583</v>
      </c>
      <c r="C50" s="284"/>
      <c r="D50" s="283">
        <f>(+D104+E104)/D29</f>
        <v>0.53438904494382022</v>
      </c>
      <c r="E50" s="284"/>
      <c r="F50" s="14">
        <f t="shared" si="9"/>
        <v>0.30990867579908676</v>
      </c>
      <c r="G50" s="14">
        <f t="shared" si="9"/>
        <v>0.49558860759493673</v>
      </c>
      <c r="H50" s="14">
        <f t="shared" si="9"/>
        <v>0.54672399999999999</v>
      </c>
      <c r="I50" s="193" t="s">
        <v>83</v>
      </c>
      <c r="J50" s="14">
        <f t="shared" si="10"/>
        <v>0.32424999999999998</v>
      </c>
      <c r="K50" s="14">
        <f t="shared" si="10"/>
        <v>0.55090546441845545</v>
      </c>
    </row>
    <row r="51" spans="1:17" s="202" customFormat="1" x14ac:dyDescent="0.2">
      <c r="A51" s="5"/>
      <c r="B51" s="241"/>
      <c r="C51" s="241"/>
      <c r="D51" s="241"/>
      <c r="E51" s="241"/>
      <c r="F51" s="242"/>
      <c r="G51" s="242"/>
      <c r="H51" s="242"/>
      <c r="I51" s="243"/>
      <c r="J51" s="242"/>
      <c r="K51" s="242"/>
    </row>
    <row r="52" spans="1:17" x14ac:dyDescent="0.2">
      <c r="A52" s="58">
        <v>2010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2"/>
    </row>
    <row r="53" spans="1:17" x14ac:dyDescent="0.2">
      <c r="A53" s="170"/>
      <c r="B53" s="171"/>
      <c r="C53" s="171"/>
      <c r="D53" s="171"/>
      <c r="E53" s="171"/>
      <c r="F53" s="171"/>
      <c r="G53" s="171"/>
      <c r="H53" s="171"/>
      <c r="I53" s="171"/>
      <c r="J53" s="171"/>
      <c r="K53" s="171"/>
    </row>
    <row r="56" spans="1:17" s="106" customFormat="1" x14ac:dyDescent="0.2">
      <c r="A56" s="309"/>
      <c r="B56" s="309"/>
      <c r="C56" s="309"/>
      <c r="D56" s="309"/>
      <c r="E56" s="309"/>
      <c r="F56" s="309"/>
      <c r="G56" s="309"/>
      <c r="H56" s="309"/>
      <c r="I56" s="309"/>
      <c r="J56" s="309"/>
      <c r="K56" s="309"/>
    </row>
    <row r="57" spans="1:17" s="236" customFormat="1" x14ac:dyDescent="0.2">
      <c r="A57" s="255"/>
      <c r="B57" s="255"/>
      <c r="C57" s="255"/>
      <c r="D57" s="255"/>
      <c r="E57" s="255"/>
      <c r="F57" s="255"/>
      <c r="G57" s="255"/>
      <c r="H57" s="255"/>
      <c r="I57" s="255"/>
      <c r="J57" s="255"/>
      <c r="K57" s="255"/>
      <c r="L57" s="255"/>
    </row>
    <row r="58" spans="1:17" s="237" customFormat="1" x14ac:dyDescent="0.2">
      <c r="A58" s="255"/>
      <c r="B58" s="255"/>
      <c r="C58" s="255"/>
      <c r="D58" s="255"/>
      <c r="E58" s="255"/>
      <c r="F58" s="255"/>
      <c r="G58" s="255"/>
      <c r="H58" s="255"/>
      <c r="I58" s="255"/>
      <c r="J58" s="255"/>
      <c r="K58" s="255"/>
      <c r="L58" s="255"/>
      <c r="M58" s="247"/>
    </row>
    <row r="59" spans="1:17" s="237" customFormat="1" x14ac:dyDescent="0.2">
      <c r="A59" s="255"/>
      <c r="B59" s="255"/>
      <c r="C59" s="255"/>
      <c r="D59" s="255"/>
      <c r="E59" s="255"/>
      <c r="F59" s="255"/>
      <c r="G59" s="255"/>
      <c r="H59" s="255"/>
      <c r="I59" s="255"/>
      <c r="J59" s="255"/>
      <c r="K59" s="255"/>
      <c r="L59" s="255"/>
      <c r="M59" s="247"/>
      <c r="N59" s="244"/>
      <c r="O59" s="244"/>
      <c r="P59" s="244"/>
      <c r="Q59" s="244"/>
    </row>
    <row r="60" spans="1:17" s="238" customFormat="1" x14ac:dyDescent="0.2">
      <c r="A60" s="258"/>
      <c r="B60" s="258"/>
      <c r="C60" s="258"/>
      <c r="D60" s="258"/>
      <c r="E60" s="258"/>
      <c r="F60" s="258"/>
      <c r="G60" s="258"/>
      <c r="H60" s="258"/>
      <c r="I60" s="258"/>
      <c r="J60" s="258"/>
      <c r="K60" s="258"/>
      <c r="L60" s="258"/>
      <c r="M60" s="247"/>
      <c r="N60" s="244"/>
      <c r="O60" s="244"/>
      <c r="P60" s="244"/>
      <c r="Q60" s="244"/>
    </row>
    <row r="61" spans="1:17" s="238" customFormat="1" x14ac:dyDescent="0.2">
      <c r="A61" s="258"/>
      <c r="B61" s="258"/>
      <c r="C61" s="258"/>
      <c r="D61" s="258"/>
      <c r="E61" s="258"/>
      <c r="F61" s="258"/>
      <c r="G61" s="258"/>
      <c r="H61" s="258"/>
      <c r="I61" s="258"/>
      <c r="J61" s="258"/>
      <c r="K61" s="258"/>
      <c r="L61" s="258"/>
      <c r="M61" s="247"/>
      <c r="N61" s="244"/>
      <c r="O61" s="244"/>
      <c r="P61" s="244"/>
      <c r="Q61" s="244"/>
    </row>
    <row r="62" spans="1:17" s="238" customFormat="1" x14ac:dyDescent="0.2">
      <c r="A62" s="258"/>
      <c r="B62" s="258"/>
      <c r="C62" s="258"/>
      <c r="D62" s="258"/>
      <c r="E62" s="258"/>
      <c r="F62" s="258"/>
      <c r="G62" s="258"/>
      <c r="H62" s="258"/>
      <c r="I62" s="258"/>
      <c r="J62" s="258"/>
      <c r="K62" s="258"/>
      <c r="L62" s="258"/>
      <c r="M62" s="247"/>
      <c r="N62" s="244"/>
      <c r="O62" s="244"/>
      <c r="P62" s="244"/>
      <c r="Q62" s="244"/>
    </row>
    <row r="63" spans="1:17" s="238" customFormat="1" x14ac:dyDescent="0.2">
      <c r="A63" s="258"/>
      <c r="B63" s="258"/>
      <c r="C63" s="258"/>
      <c r="D63" s="258"/>
      <c r="E63" s="258"/>
      <c r="F63" s="258"/>
      <c r="G63" s="258"/>
      <c r="H63" s="258"/>
      <c r="I63" s="258"/>
      <c r="J63" s="258"/>
      <c r="K63" s="258"/>
      <c r="L63" s="258"/>
      <c r="M63" s="247"/>
      <c r="N63" s="244"/>
      <c r="O63" s="244"/>
      <c r="P63" s="244"/>
      <c r="Q63" s="244"/>
    </row>
    <row r="64" spans="1:17" s="238" customFormat="1" x14ac:dyDescent="0.2">
      <c r="A64" s="258"/>
      <c r="B64" s="258"/>
      <c r="C64" s="258"/>
      <c r="D64" s="258"/>
      <c r="E64" s="258"/>
      <c r="F64" s="258"/>
      <c r="G64" s="258"/>
      <c r="H64" s="258"/>
      <c r="I64" s="258"/>
      <c r="J64" s="258"/>
      <c r="K64" s="258"/>
      <c r="L64" s="258"/>
      <c r="M64" s="247"/>
      <c r="N64" s="244"/>
      <c r="O64" s="244"/>
      <c r="P64" s="244"/>
      <c r="Q64" s="244"/>
    </row>
    <row r="65" spans="1:17" s="238" customFormat="1" x14ac:dyDescent="0.2">
      <c r="A65" s="258"/>
      <c r="B65" s="258"/>
      <c r="C65" s="258"/>
      <c r="D65" s="258"/>
      <c r="E65" s="258"/>
      <c r="F65" s="258"/>
      <c r="G65" s="258"/>
      <c r="H65" s="258"/>
      <c r="I65" s="258"/>
      <c r="J65" s="258"/>
      <c r="K65" s="258"/>
      <c r="L65" s="258"/>
      <c r="M65" s="247"/>
      <c r="N65" s="244"/>
      <c r="O65" s="244"/>
      <c r="P65" s="244"/>
      <c r="Q65" s="244"/>
    </row>
    <row r="66" spans="1:17" s="238" customFormat="1" x14ac:dyDescent="0.2">
      <c r="A66" s="258"/>
      <c r="B66" s="258"/>
      <c r="C66" s="258"/>
      <c r="D66" s="258"/>
      <c r="E66" s="258"/>
      <c r="F66" s="258"/>
      <c r="G66" s="258"/>
      <c r="H66" s="258"/>
      <c r="I66" s="258"/>
      <c r="J66" s="258"/>
      <c r="K66" s="258"/>
      <c r="L66" s="258"/>
      <c r="M66" s="247"/>
      <c r="N66" s="244"/>
      <c r="O66" s="244"/>
      <c r="P66" s="244"/>
      <c r="Q66" s="244"/>
    </row>
    <row r="67" spans="1:17" s="238" customFormat="1" x14ac:dyDescent="0.2">
      <c r="A67" s="258"/>
      <c r="B67" s="258"/>
      <c r="C67" s="258"/>
      <c r="D67" s="258"/>
      <c r="E67" s="258"/>
      <c r="F67" s="258"/>
      <c r="G67" s="258"/>
      <c r="H67" s="258"/>
      <c r="I67" s="258"/>
      <c r="J67" s="258"/>
      <c r="K67" s="258"/>
      <c r="L67" s="258"/>
      <c r="M67" s="247"/>
      <c r="N67" s="244"/>
      <c r="O67" s="244"/>
      <c r="P67" s="244"/>
      <c r="Q67" s="244"/>
    </row>
    <row r="68" spans="1:17" s="238" customFormat="1" x14ac:dyDescent="0.2">
      <c r="A68" s="258"/>
      <c r="B68" s="258"/>
      <c r="C68" s="258"/>
      <c r="D68" s="258"/>
      <c r="E68" s="258"/>
      <c r="F68" s="258"/>
      <c r="G68" s="258"/>
      <c r="H68" s="258"/>
      <c r="I68" s="258"/>
      <c r="J68" s="258"/>
      <c r="K68" s="258"/>
      <c r="L68" s="258"/>
      <c r="M68" s="247"/>
      <c r="N68" s="244"/>
      <c r="O68" s="244"/>
      <c r="P68" s="244"/>
      <c r="Q68" s="244"/>
    </row>
    <row r="69" spans="1:17" s="238" customFormat="1" x14ac:dyDescent="0.2">
      <c r="A69" s="258"/>
      <c r="B69" s="258"/>
      <c r="C69" s="258"/>
      <c r="D69" s="258"/>
      <c r="E69" s="258"/>
      <c r="F69" s="258"/>
      <c r="G69" s="258"/>
      <c r="H69" s="258"/>
      <c r="I69" s="258"/>
      <c r="J69" s="258"/>
      <c r="K69" s="258"/>
      <c r="L69" s="258"/>
      <c r="M69" s="247"/>
      <c r="N69" s="244"/>
      <c r="O69" s="244"/>
      <c r="P69" s="244"/>
      <c r="Q69" s="244"/>
    </row>
    <row r="70" spans="1:17" s="238" customFormat="1" x14ac:dyDescent="0.2">
      <c r="A70" s="258"/>
      <c r="B70" s="258"/>
      <c r="C70" s="258"/>
      <c r="D70" s="258"/>
      <c r="E70" s="258"/>
      <c r="F70" s="258"/>
      <c r="G70" s="258"/>
      <c r="H70" s="258"/>
      <c r="I70" s="258"/>
      <c r="J70" s="258"/>
      <c r="K70" s="258"/>
      <c r="L70" s="258"/>
      <c r="M70" s="247"/>
      <c r="N70" s="244"/>
      <c r="O70" s="244"/>
      <c r="P70" s="244"/>
      <c r="Q70" s="244"/>
    </row>
    <row r="71" spans="1:17" s="238" customFormat="1" x14ac:dyDescent="0.2">
      <c r="A71" s="258"/>
      <c r="B71" s="258"/>
      <c r="C71" s="258"/>
      <c r="D71" s="258"/>
      <c r="E71" s="258"/>
      <c r="F71" s="258"/>
      <c r="G71" s="258"/>
      <c r="H71" s="258"/>
      <c r="I71" s="258"/>
      <c r="J71" s="258"/>
      <c r="K71" s="258"/>
      <c r="L71" s="258"/>
      <c r="M71" s="247"/>
      <c r="N71" s="244"/>
      <c r="O71" s="244"/>
      <c r="P71" s="244"/>
      <c r="Q71" s="244"/>
    </row>
    <row r="72" spans="1:17" s="238" customFormat="1" x14ac:dyDescent="0.2">
      <c r="A72" s="258"/>
      <c r="B72" s="258"/>
      <c r="C72" s="258"/>
      <c r="D72" s="258"/>
      <c r="E72" s="258"/>
      <c r="F72" s="258"/>
      <c r="G72" s="258"/>
      <c r="H72" s="258"/>
      <c r="I72" s="258"/>
      <c r="J72" s="258"/>
      <c r="K72" s="258"/>
      <c r="L72" s="258"/>
      <c r="M72" s="248"/>
      <c r="N72" s="244"/>
      <c r="O72" s="244"/>
      <c r="P72" s="244"/>
      <c r="Q72" s="244"/>
    </row>
    <row r="73" spans="1:17" s="238" customFormat="1" x14ac:dyDescent="0.2">
      <c r="A73" s="258"/>
      <c r="B73" s="258"/>
      <c r="C73" s="258"/>
      <c r="D73" s="258"/>
      <c r="E73" s="258"/>
      <c r="F73" s="258"/>
      <c r="G73" s="258"/>
      <c r="H73" s="258"/>
      <c r="I73" s="258"/>
      <c r="J73" s="258"/>
      <c r="K73" s="258"/>
      <c r="L73" s="258"/>
      <c r="M73" s="248"/>
      <c r="N73" s="244"/>
      <c r="O73" s="244"/>
      <c r="P73" s="244"/>
      <c r="Q73" s="244"/>
    </row>
    <row r="74" spans="1:17" s="238" customFormat="1" x14ac:dyDescent="0.2">
      <c r="A74" s="258"/>
      <c r="B74" s="258"/>
      <c r="C74" s="258"/>
      <c r="D74" s="258"/>
      <c r="E74" s="258"/>
      <c r="F74" s="258"/>
      <c r="G74" s="258"/>
      <c r="H74" s="258"/>
      <c r="I74" s="258"/>
      <c r="J74" s="258"/>
      <c r="K74" s="258"/>
      <c r="L74" s="258"/>
      <c r="M74" s="248"/>
      <c r="N74" s="244"/>
      <c r="O74" s="244"/>
      <c r="P74" s="244"/>
      <c r="Q74" s="244"/>
    </row>
    <row r="75" spans="1:17" s="238" customFormat="1" x14ac:dyDescent="0.2">
      <c r="A75" s="259"/>
      <c r="B75" s="259"/>
      <c r="C75" s="259"/>
      <c r="D75" s="259"/>
      <c r="E75" s="259"/>
      <c r="F75" s="259"/>
      <c r="G75" s="259"/>
      <c r="H75" s="259"/>
      <c r="I75" s="259"/>
      <c r="J75" s="259"/>
      <c r="K75" s="259"/>
      <c r="L75" s="259"/>
      <c r="M75" s="256"/>
      <c r="N75" s="244"/>
      <c r="O75" s="244"/>
      <c r="P75" s="244"/>
      <c r="Q75" s="244"/>
    </row>
    <row r="76" spans="1:17" s="238" customFormat="1" x14ac:dyDescent="0.2">
      <c r="A76" s="259"/>
      <c r="B76" s="313"/>
      <c r="C76" s="313"/>
      <c r="D76" s="313"/>
      <c r="E76" s="313"/>
      <c r="F76" s="313"/>
      <c r="G76" s="313"/>
      <c r="H76" s="313"/>
      <c r="I76" s="313"/>
      <c r="J76" s="313"/>
      <c r="K76" s="259"/>
      <c r="L76" s="259"/>
      <c r="M76" s="256"/>
      <c r="N76" s="244"/>
      <c r="O76" s="244"/>
      <c r="P76" s="244"/>
      <c r="Q76" s="244"/>
    </row>
    <row r="77" spans="1:17" s="239" customFormat="1" x14ac:dyDescent="0.2">
      <c r="A77" s="188"/>
      <c r="B77" s="188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245"/>
      <c r="O77" s="245"/>
      <c r="P77" s="245"/>
      <c r="Q77" s="245"/>
    </row>
    <row r="78" spans="1:17" s="188" customFormat="1" x14ac:dyDescent="0.2">
      <c r="N78" s="245"/>
      <c r="O78" s="245"/>
      <c r="P78" s="245"/>
      <c r="Q78" s="245"/>
    </row>
    <row r="79" spans="1:17" s="188" customFormat="1" x14ac:dyDescent="0.2">
      <c r="A79" s="249">
        <v>2004</v>
      </c>
      <c r="B79" s="250">
        <v>863239</v>
      </c>
      <c r="C79" s="251">
        <v>647822</v>
      </c>
      <c r="D79" s="250">
        <v>100865</v>
      </c>
      <c r="E79" s="257" t="s">
        <v>5</v>
      </c>
      <c r="F79" s="250">
        <v>335</v>
      </c>
      <c r="G79" s="257" t="s">
        <v>5</v>
      </c>
      <c r="H79" s="257" t="s">
        <v>5</v>
      </c>
      <c r="I79" s="257" t="s">
        <v>5</v>
      </c>
      <c r="J79" s="257" t="s">
        <v>5</v>
      </c>
      <c r="K79" s="251">
        <f t="shared" ref="K79:K104" si="11">SUM(B79:J79)</f>
        <v>1612261</v>
      </c>
      <c r="M79" s="251"/>
      <c r="N79" s="245"/>
      <c r="O79" s="245"/>
      <c r="P79" s="245"/>
      <c r="Q79" s="245"/>
    </row>
    <row r="80" spans="1:17" s="188" customFormat="1" x14ac:dyDescent="0.2">
      <c r="A80" s="249">
        <v>2005</v>
      </c>
      <c r="B80" s="250">
        <v>900624</v>
      </c>
      <c r="C80" s="250">
        <v>694786</v>
      </c>
      <c r="D80" s="250">
        <v>104914</v>
      </c>
      <c r="E80" s="257" t="s">
        <v>5</v>
      </c>
      <c r="F80" s="250">
        <v>1172</v>
      </c>
      <c r="G80" s="257" t="s">
        <v>5</v>
      </c>
      <c r="H80" s="257" t="s">
        <v>5</v>
      </c>
      <c r="I80" s="257" t="s">
        <v>5</v>
      </c>
      <c r="J80" s="257" t="s">
        <v>5</v>
      </c>
      <c r="K80" s="251">
        <f t="shared" si="11"/>
        <v>1701496</v>
      </c>
      <c r="M80" s="251"/>
      <c r="N80" s="245"/>
      <c r="O80" s="245"/>
      <c r="P80" s="245"/>
      <c r="Q80" s="245"/>
    </row>
    <row r="81" spans="1:17" s="188" customFormat="1" x14ac:dyDescent="0.2">
      <c r="A81" s="249">
        <v>2006</v>
      </c>
      <c r="B81" s="250">
        <v>957347</v>
      </c>
      <c r="C81" s="250">
        <v>701937</v>
      </c>
      <c r="D81" s="250">
        <v>105807</v>
      </c>
      <c r="E81" s="250">
        <v>333</v>
      </c>
      <c r="F81" s="250">
        <v>2136</v>
      </c>
      <c r="G81" s="250">
        <v>7053</v>
      </c>
      <c r="H81" s="250">
        <v>619</v>
      </c>
      <c r="I81" s="250">
        <v>0</v>
      </c>
      <c r="J81" s="251">
        <v>0</v>
      </c>
      <c r="K81" s="251">
        <f t="shared" si="11"/>
        <v>1775232</v>
      </c>
      <c r="M81" s="251"/>
      <c r="N81" s="245"/>
      <c r="O81" s="245"/>
      <c r="P81" s="245"/>
      <c r="Q81" s="245"/>
    </row>
    <row r="82" spans="1:17" s="188" customFormat="1" x14ac:dyDescent="0.2">
      <c r="A82" s="249">
        <v>2007</v>
      </c>
      <c r="B82" s="250">
        <v>980870</v>
      </c>
      <c r="C82" s="250">
        <v>716348</v>
      </c>
      <c r="D82" s="250">
        <v>106959</v>
      </c>
      <c r="E82" s="250">
        <v>638</v>
      </c>
      <c r="F82" s="250">
        <v>3740</v>
      </c>
      <c r="G82" s="250">
        <v>13733</v>
      </c>
      <c r="H82" s="250">
        <v>832</v>
      </c>
      <c r="I82" s="250">
        <v>0</v>
      </c>
      <c r="J82" s="251">
        <v>0</v>
      </c>
      <c r="K82" s="251">
        <f t="shared" si="11"/>
        <v>1823120</v>
      </c>
      <c r="M82" s="251"/>
      <c r="N82" s="245"/>
      <c r="O82" s="245"/>
      <c r="P82" s="245"/>
      <c r="Q82" s="245"/>
    </row>
    <row r="83" spans="1:17" s="188" customFormat="1" x14ac:dyDescent="0.2">
      <c r="A83" s="249">
        <v>2008</v>
      </c>
      <c r="B83" s="250">
        <v>1011022</v>
      </c>
      <c r="C83" s="251">
        <v>719372</v>
      </c>
      <c r="D83" s="250">
        <v>130202</v>
      </c>
      <c r="E83" s="250">
        <v>2110</v>
      </c>
      <c r="F83" s="250">
        <v>5317</v>
      </c>
      <c r="G83" s="250">
        <v>33606</v>
      </c>
      <c r="H83" s="250">
        <v>8332</v>
      </c>
      <c r="I83" s="250">
        <v>0</v>
      </c>
      <c r="J83" s="251">
        <v>0</v>
      </c>
      <c r="K83" s="251">
        <f t="shared" si="11"/>
        <v>1909961</v>
      </c>
      <c r="M83" s="251"/>
      <c r="N83" s="245"/>
      <c r="O83" s="245"/>
      <c r="P83" s="245"/>
      <c r="Q83" s="245"/>
    </row>
    <row r="84" spans="1:17" s="188" customFormat="1" x14ac:dyDescent="0.2">
      <c r="A84" s="249">
        <v>2009</v>
      </c>
      <c r="B84" s="280">
        <v>1813273</v>
      </c>
      <c r="C84" s="280"/>
      <c r="D84" s="250">
        <v>135945</v>
      </c>
      <c r="E84" s="250">
        <v>2695</v>
      </c>
      <c r="F84" s="250">
        <v>6795</v>
      </c>
      <c r="G84" s="250">
        <v>38089</v>
      </c>
      <c r="H84" s="250">
        <v>13497</v>
      </c>
      <c r="I84" s="250">
        <v>0</v>
      </c>
      <c r="J84" s="250">
        <v>914</v>
      </c>
      <c r="K84" s="251">
        <f t="shared" si="11"/>
        <v>2011208</v>
      </c>
      <c r="M84" s="251"/>
      <c r="N84" s="245"/>
      <c r="O84" s="245"/>
      <c r="P84" s="245"/>
      <c r="Q84" s="245"/>
    </row>
    <row r="85" spans="1:17" s="188" customFormat="1" x14ac:dyDescent="0.2">
      <c r="A85" s="249">
        <v>2010</v>
      </c>
      <c r="B85" s="280">
        <v>1857912</v>
      </c>
      <c r="C85" s="280"/>
      <c r="D85" s="250">
        <v>140184</v>
      </c>
      <c r="E85" s="250">
        <v>2465</v>
      </c>
      <c r="F85" s="250">
        <v>6819</v>
      </c>
      <c r="G85" s="250">
        <v>41122</v>
      </c>
      <c r="H85" s="250">
        <v>35359</v>
      </c>
      <c r="I85" s="250">
        <v>0</v>
      </c>
      <c r="J85" s="250">
        <v>1878</v>
      </c>
      <c r="K85" s="251">
        <f t="shared" si="11"/>
        <v>2085739</v>
      </c>
      <c r="L85" s="252"/>
      <c r="M85" s="251"/>
      <c r="N85" s="245"/>
      <c r="O85" s="245"/>
      <c r="P85" s="245"/>
      <c r="Q85" s="245"/>
    </row>
    <row r="86" spans="1:17" s="188" customFormat="1" x14ac:dyDescent="0.2">
      <c r="A86" s="249">
        <v>2011</v>
      </c>
      <c r="B86" s="280">
        <v>1948925</v>
      </c>
      <c r="C86" s="280"/>
      <c r="D86" s="250">
        <v>145576</v>
      </c>
      <c r="E86" s="250">
        <v>1562</v>
      </c>
      <c r="F86" s="250">
        <v>8638</v>
      </c>
      <c r="G86" s="250">
        <v>47344</v>
      </c>
      <c r="H86" s="250">
        <v>65185</v>
      </c>
      <c r="I86" s="250">
        <v>0</v>
      </c>
      <c r="J86" s="250">
        <v>2499</v>
      </c>
      <c r="K86" s="251">
        <f t="shared" si="11"/>
        <v>2219729</v>
      </c>
      <c r="L86" s="252"/>
      <c r="M86" s="251"/>
      <c r="N86" s="245"/>
      <c r="O86" s="245"/>
      <c r="P86" s="245"/>
      <c r="Q86" s="245"/>
    </row>
    <row r="87" spans="1:17" s="188" customFormat="1" x14ac:dyDescent="0.2">
      <c r="A87" s="249">
        <v>2012</v>
      </c>
      <c r="B87" s="280">
        <v>2007326</v>
      </c>
      <c r="C87" s="280"/>
      <c r="D87" s="280">
        <v>150424</v>
      </c>
      <c r="E87" s="280"/>
      <c r="F87" s="250">
        <v>6834</v>
      </c>
      <c r="G87" s="250">
        <v>53917</v>
      </c>
      <c r="H87" s="250">
        <v>85348</v>
      </c>
      <c r="I87" s="250">
        <v>0</v>
      </c>
      <c r="J87" s="250">
        <v>3271</v>
      </c>
      <c r="K87" s="251">
        <f t="shared" si="11"/>
        <v>2307120</v>
      </c>
      <c r="L87" s="252"/>
      <c r="M87" s="251"/>
      <c r="N87" s="245"/>
      <c r="O87" s="245"/>
      <c r="P87" s="245"/>
      <c r="Q87" s="245"/>
    </row>
    <row r="88" spans="1:17" s="188" customFormat="1" x14ac:dyDescent="0.2">
      <c r="A88" s="249">
        <v>2013</v>
      </c>
      <c r="B88" s="280">
        <v>2063083</v>
      </c>
      <c r="C88" s="280"/>
      <c r="D88" s="280">
        <v>152521</v>
      </c>
      <c r="E88" s="280"/>
      <c r="F88" s="250">
        <v>6372</v>
      </c>
      <c r="G88" s="250">
        <v>66017</v>
      </c>
      <c r="H88" s="250">
        <v>121207</v>
      </c>
      <c r="I88" s="250">
        <v>0</v>
      </c>
      <c r="J88" s="250">
        <v>4686</v>
      </c>
      <c r="K88" s="251">
        <f t="shared" si="11"/>
        <v>2413886</v>
      </c>
      <c r="L88" s="252"/>
      <c r="M88" s="251"/>
      <c r="N88" s="245"/>
      <c r="O88" s="245"/>
      <c r="P88" s="245"/>
      <c r="Q88" s="245"/>
    </row>
    <row r="89" spans="1:17" s="188" customFormat="1" x14ac:dyDescent="0.2">
      <c r="A89" s="253">
        <v>41640</v>
      </c>
      <c r="B89" s="280">
        <v>2065340</v>
      </c>
      <c r="C89" s="280"/>
      <c r="D89" s="280">
        <v>152324</v>
      </c>
      <c r="E89" s="280"/>
      <c r="F89" s="250">
        <v>6942</v>
      </c>
      <c r="G89" s="250">
        <v>68017</v>
      </c>
      <c r="H89" s="250">
        <v>121504</v>
      </c>
      <c r="I89" s="250">
        <v>0</v>
      </c>
      <c r="J89" s="250">
        <v>4716</v>
      </c>
      <c r="K89" s="251">
        <f t="shared" si="11"/>
        <v>2418843</v>
      </c>
      <c r="L89" s="252"/>
      <c r="M89" s="251"/>
      <c r="N89" s="245"/>
      <c r="O89" s="245"/>
      <c r="P89" s="245"/>
      <c r="Q89" s="245"/>
    </row>
    <row r="90" spans="1:17" s="188" customFormat="1" x14ac:dyDescent="0.2">
      <c r="A90" s="253">
        <v>41671</v>
      </c>
      <c r="B90" s="280">
        <v>2072724</v>
      </c>
      <c r="C90" s="280"/>
      <c r="D90" s="280">
        <v>152391</v>
      </c>
      <c r="E90" s="280"/>
      <c r="F90" s="250">
        <v>6918</v>
      </c>
      <c r="G90" s="250">
        <v>68828</v>
      </c>
      <c r="H90" s="250">
        <v>123507</v>
      </c>
      <c r="I90" s="250">
        <v>0</v>
      </c>
      <c r="J90" s="250">
        <v>4855</v>
      </c>
      <c r="K90" s="251">
        <f t="shared" si="11"/>
        <v>2429223</v>
      </c>
      <c r="L90" s="252"/>
      <c r="M90" s="251"/>
      <c r="N90" s="245"/>
      <c r="O90" s="245"/>
      <c r="P90" s="245"/>
      <c r="Q90" s="245"/>
    </row>
    <row r="91" spans="1:17" s="188" customFormat="1" x14ac:dyDescent="0.2">
      <c r="A91" s="253">
        <v>41699</v>
      </c>
      <c r="B91" s="280">
        <v>2077395</v>
      </c>
      <c r="C91" s="280"/>
      <c r="D91" s="280">
        <v>152735</v>
      </c>
      <c r="E91" s="280"/>
      <c r="F91" s="250">
        <v>6906</v>
      </c>
      <c r="G91" s="250">
        <v>69660</v>
      </c>
      <c r="H91" s="250">
        <v>124728</v>
      </c>
      <c r="I91" s="250">
        <v>0</v>
      </c>
      <c r="J91" s="250">
        <v>4885</v>
      </c>
      <c r="K91" s="251">
        <f t="shared" si="11"/>
        <v>2436309</v>
      </c>
      <c r="L91" s="252"/>
      <c r="M91" s="251"/>
      <c r="N91" s="245"/>
      <c r="O91" s="245"/>
      <c r="P91" s="245"/>
      <c r="Q91" s="245"/>
    </row>
    <row r="92" spans="1:17" s="188" customFormat="1" x14ac:dyDescent="0.2">
      <c r="A92" s="253">
        <v>41730</v>
      </c>
      <c r="B92" s="280">
        <v>2075866</v>
      </c>
      <c r="C92" s="280"/>
      <c r="D92" s="280">
        <v>152692</v>
      </c>
      <c r="E92" s="280"/>
      <c r="F92" s="250">
        <v>6237</v>
      </c>
      <c r="G92" s="250">
        <v>70525</v>
      </c>
      <c r="H92" s="250">
        <v>110744</v>
      </c>
      <c r="I92" s="250">
        <v>0</v>
      </c>
      <c r="J92" s="250">
        <v>4885</v>
      </c>
      <c r="K92" s="251">
        <f t="shared" si="11"/>
        <v>2420949</v>
      </c>
      <c r="L92" s="252"/>
      <c r="M92" s="251"/>
      <c r="N92" s="245"/>
      <c r="O92" s="245"/>
      <c r="P92" s="245"/>
      <c r="Q92" s="245"/>
    </row>
    <row r="93" spans="1:17" s="188" customFormat="1" x14ac:dyDescent="0.2">
      <c r="A93" s="253">
        <v>41760</v>
      </c>
      <c r="B93" s="280">
        <v>2074452</v>
      </c>
      <c r="C93" s="280"/>
      <c r="D93" s="280">
        <v>152775</v>
      </c>
      <c r="E93" s="280"/>
      <c r="F93" s="250">
        <v>6196</v>
      </c>
      <c r="G93" s="250">
        <v>71427</v>
      </c>
      <c r="H93" s="250">
        <v>110991</v>
      </c>
      <c r="I93" s="250">
        <v>0</v>
      </c>
      <c r="J93" s="250">
        <v>5145</v>
      </c>
      <c r="K93" s="251">
        <f t="shared" si="11"/>
        <v>2420986</v>
      </c>
      <c r="L93" s="252"/>
      <c r="M93" s="251"/>
      <c r="N93" s="245"/>
      <c r="O93" s="245"/>
      <c r="P93" s="245"/>
      <c r="Q93" s="245"/>
    </row>
    <row r="94" spans="1:17" s="188" customFormat="1" x14ac:dyDescent="0.2">
      <c r="A94" s="253">
        <v>41791</v>
      </c>
      <c r="B94" s="280">
        <v>2074708</v>
      </c>
      <c r="C94" s="280"/>
      <c r="D94" s="280">
        <v>152838</v>
      </c>
      <c r="E94" s="280"/>
      <c r="F94" s="250">
        <v>6183</v>
      </c>
      <c r="G94" s="250">
        <v>72235</v>
      </c>
      <c r="H94" s="250">
        <v>111869</v>
      </c>
      <c r="I94" s="250">
        <v>0</v>
      </c>
      <c r="J94" s="250">
        <v>5085</v>
      </c>
      <c r="K94" s="251">
        <f t="shared" si="11"/>
        <v>2422918</v>
      </c>
      <c r="L94" s="252"/>
      <c r="M94" s="251"/>
      <c r="N94" s="245"/>
      <c r="O94" s="245"/>
      <c r="P94" s="245"/>
      <c r="Q94" s="245"/>
    </row>
    <row r="95" spans="1:17" s="188" customFormat="1" x14ac:dyDescent="0.2">
      <c r="A95" s="253">
        <v>41821</v>
      </c>
      <c r="B95" s="280">
        <v>2068593</v>
      </c>
      <c r="C95" s="280"/>
      <c r="D95" s="280">
        <v>152838</v>
      </c>
      <c r="E95" s="280"/>
      <c r="F95" s="250">
        <v>6153</v>
      </c>
      <c r="G95" s="250">
        <v>72758</v>
      </c>
      <c r="H95" s="250">
        <v>112591</v>
      </c>
      <c r="I95" s="250">
        <v>0</v>
      </c>
      <c r="J95" s="250">
        <v>5085</v>
      </c>
      <c r="K95" s="251">
        <f t="shared" si="11"/>
        <v>2418018</v>
      </c>
      <c r="L95" s="252"/>
      <c r="M95" s="251"/>
      <c r="N95" s="245"/>
      <c r="O95" s="245"/>
      <c r="P95" s="245"/>
      <c r="Q95" s="245"/>
    </row>
    <row r="96" spans="1:17" s="188" customFormat="1" x14ac:dyDescent="0.2">
      <c r="A96" s="253">
        <v>41852</v>
      </c>
      <c r="B96" s="280">
        <v>2071604</v>
      </c>
      <c r="C96" s="280"/>
      <c r="D96" s="280">
        <v>152926</v>
      </c>
      <c r="E96" s="280"/>
      <c r="F96" s="250">
        <v>6125</v>
      </c>
      <c r="G96" s="250">
        <v>73439</v>
      </c>
      <c r="H96" s="250">
        <v>112744</v>
      </c>
      <c r="I96" s="250">
        <v>0</v>
      </c>
      <c r="J96" s="250">
        <v>4953</v>
      </c>
      <c r="K96" s="251">
        <f t="shared" si="11"/>
        <v>2421791</v>
      </c>
      <c r="N96" s="245"/>
      <c r="O96" s="245"/>
      <c r="P96" s="245"/>
      <c r="Q96" s="245"/>
    </row>
    <row r="97" spans="1:17" s="188" customFormat="1" x14ac:dyDescent="0.2">
      <c r="A97" s="253">
        <v>41883</v>
      </c>
      <c r="B97" s="280">
        <v>2071604</v>
      </c>
      <c r="C97" s="280"/>
      <c r="D97" s="280">
        <v>152926</v>
      </c>
      <c r="E97" s="280"/>
      <c r="F97" s="250">
        <v>6125</v>
      </c>
      <c r="G97" s="250">
        <v>73439</v>
      </c>
      <c r="H97" s="250">
        <v>112744</v>
      </c>
      <c r="I97" s="250">
        <v>0</v>
      </c>
      <c r="J97" s="250">
        <v>4953</v>
      </c>
      <c r="K97" s="251">
        <f t="shared" si="11"/>
        <v>2421791</v>
      </c>
      <c r="N97" s="245"/>
      <c r="O97" s="245"/>
      <c r="P97" s="245"/>
      <c r="Q97" s="245"/>
    </row>
    <row r="98" spans="1:17" s="188" customFormat="1" x14ac:dyDescent="0.2">
      <c r="A98" s="253">
        <v>41913</v>
      </c>
      <c r="B98" s="280">
        <v>2081621</v>
      </c>
      <c r="C98" s="280"/>
      <c r="D98" s="280">
        <v>152795</v>
      </c>
      <c r="E98" s="280"/>
      <c r="F98" s="250">
        <v>6735</v>
      </c>
      <c r="G98" s="250">
        <v>75013</v>
      </c>
      <c r="H98" s="250">
        <v>132233</v>
      </c>
      <c r="I98" s="250">
        <v>0</v>
      </c>
      <c r="J98" s="250">
        <v>5241</v>
      </c>
      <c r="K98" s="251">
        <f t="shared" si="11"/>
        <v>2453638</v>
      </c>
      <c r="N98" s="245"/>
      <c r="O98" s="245"/>
      <c r="P98" s="245"/>
      <c r="Q98" s="245"/>
    </row>
    <row r="99" spans="1:17" s="188" customFormat="1" x14ac:dyDescent="0.2">
      <c r="A99" s="253">
        <v>41944</v>
      </c>
      <c r="B99" s="280">
        <v>2094578</v>
      </c>
      <c r="C99" s="280"/>
      <c r="D99" s="280">
        <v>152822</v>
      </c>
      <c r="E99" s="280"/>
      <c r="F99" s="250">
        <v>6726</v>
      </c>
      <c r="G99" s="250">
        <v>75496</v>
      </c>
      <c r="H99" s="250">
        <v>108395</v>
      </c>
      <c r="I99" s="188">
        <v>0</v>
      </c>
      <c r="J99" s="250">
        <v>5741</v>
      </c>
      <c r="K99" s="251">
        <f t="shared" si="11"/>
        <v>2443758</v>
      </c>
      <c r="N99" s="245"/>
      <c r="O99" s="245"/>
      <c r="P99" s="245"/>
      <c r="Q99" s="245"/>
    </row>
    <row r="100" spans="1:17" s="188" customFormat="1" x14ac:dyDescent="0.2">
      <c r="A100" s="253">
        <v>41974</v>
      </c>
      <c r="B100" s="280">
        <v>2098818</v>
      </c>
      <c r="C100" s="280"/>
      <c r="D100" s="280">
        <v>152461</v>
      </c>
      <c r="E100" s="280"/>
      <c r="F100" s="250">
        <v>6799</v>
      </c>
      <c r="G100" s="250">
        <v>75892</v>
      </c>
      <c r="H100" s="250">
        <v>138857</v>
      </c>
      <c r="I100" s="188">
        <v>0</v>
      </c>
      <c r="J100" s="250">
        <v>5854</v>
      </c>
      <c r="K100" s="251">
        <f t="shared" si="11"/>
        <v>2478681</v>
      </c>
      <c r="N100" s="245"/>
      <c r="O100" s="245"/>
      <c r="P100" s="245"/>
      <c r="Q100" s="245"/>
    </row>
    <row r="101" spans="1:17" s="188" customFormat="1" x14ac:dyDescent="0.2">
      <c r="A101" s="253">
        <v>42005</v>
      </c>
      <c r="B101" s="280">
        <v>2100082</v>
      </c>
      <c r="C101" s="280"/>
      <c r="D101" s="280">
        <v>152596</v>
      </c>
      <c r="E101" s="280"/>
      <c r="F101" s="250">
        <v>6800</v>
      </c>
      <c r="G101" s="250">
        <v>76187</v>
      </c>
      <c r="H101" s="250">
        <v>135239</v>
      </c>
      <c r="I101" s="188">
        <v>0</v>
      </c>
      <c r="J101" s="250">
        <v>5957</v>
      </c>
      <c r="K101" s="251">
        <f t="shared" si="11"/>
        <v>2476861</v>
      </c>
      <c r="N101" s="245"/>
      <c r="O101" s="245"/>
      <c r="P101" s="245"/>
      <c r="Q101" s="245"/>
    </row>
    <row r="102" spans="1:17" s="188" customFormat="1" x14ac:dyDescent="0.2">
      <c r="A102" s="253">
        <v>42036</v>
      </c>
      <c r="B102" s="280">
        <v>2126549</v>
      </c>
      <c r="C102" s="280"/>
      <c r="D102" s="280">
        <v>152465</v>
      </c>
      <c r="E102" s="280"/>
      <c r="F102" s="250">
        <v>6811</v>
      </c>
      <c r="G102" s="250">
        <v>76476</v>
      </c>
      <c r="H102" s="250">
        <v>136187</v>
      </c>
      <c r="I102" s="254">
        <v>0</v>
      </c>
      <c r="J102" s="250">
        <v>5964</v>
      </c>
      <c r="K102" s="251">
        <f t="shared" si="11"/>
        <v>2504452</v>
      </c>
      <c r="N102" s="245"/>
      <c r="O102" s="245"/>
      <c r="P102" s="245"/>
      <c r="Q102" s="245"/>
    </row>
    <row r="103" spans="1:17" s="239" customFormat="1" x14ac:dyDescent="0.2">
      <c r="A103" s="253">
        <v>42064</v>
      </c>
      <c r="B103" s="280">
        <v>2116735</v>
      </c>
      <c r="C103" s="280"/>
      <c r="D103" s="280">
        <v>153307</v>
      </c>
      <c r="E103" s="280"/>
      <c r="F103" s="250">
        <v>6811</v>
      </c>
      <c r="G103" s="250">
        <v>77315</v>
      </c>
      <c r="H103" s="250">
        <v>136987</v>
      </c>
      <c r="I103" s="188">
        <v>0</v>
      </c>
      <c r="J103" s="250">
        <v>6405</v>
      </c>
      <c r="K103" s="251">
        <f t="shared" si="11"/>
        <v>2497560</v>
      </c>
      <c r="L103" s="188"/>
      <c r="M103" s="188"/>
      <c r="N103" s="245"/>
      <c r="O103" s="245"/>
      <c r="P103" s="245"/>
      <c r="Q103" s="245"/>
    </row>
    <row r="104" spans="1:17" s="238" customFormat="1" x14ac:dyDescent="0.2">
      <c r="A104" s="253">
        <v>42095</v>
      </c>
      <c r="B104" s="280">
        <v>2127470</v>
      </c>
      <c r="C104" s="280"/>
      <c r="D104" s="280">
        <v>152194</v>
      </c>
      <c r="E104" s="280"/>
      <c r="F104" s="250">
        <v>6787</v>
      </c>
      <c r="G104" s="250">
        <v>78303</v>
      </c>
      <c r="H104" s="250">
        <v>136681</v>
      </c>
      <c r="I104" s="267">
        <v>0</v>
      </c>
      <c r="J104" s="250">
        <v>6485</v>
      </c>
      <c r="K104" s="251">
        <f t="shared" si="11"/>
        <v>2507920</v>
      </c>
      <c r="L104" s="259"/>
      <c r="M104" s="256"/>
      <c r="N104" s="244"/>
      <c r="O104" s="244"/>
      <c r="P104" s="244"/>
      <c r="Q104" s="244"/>
    </row>
    <row r="105" spans="1:17" s="238" customFormat="1" x14ac:dyDescent="0.2">
      <c r="A105" s="253">
        <v>42125</v>
      </c>
      <c r="B105" s="259"/>
      <c r="C105" s="259"/>
      <c r="D105" s="259"/>
      <c r="E105" s="259"/>
      <c r="F105" s="259"/>
      <c r="G105" s="250"/>
      <c r="H105" s="259"/>
      <c r="I105" s="259"/>
      <c r="J105" s="259"/>
      <c r="K105" s="259"/>
      <c r="L105" s="259"/>
      <c r="M105" s="256"/>
      <c r="N105" s="244"/>
      <c r="O105" s="244"/>
      <c r="P105" s="244"/>
      <c r="Q105" s="244"/>
    </row>
    <row r="106" spans="1:17" s="238" customFormat="1" x14ac:dyDescent="0.2">
      <c r="A106" s="253">
        <v>42156</v>
      </c>
      <c r="B106" s="259"/>
      <c r="C106" s="259"/>
      <c r="D106" s="259"/>
      <c r="E106" s="259"/>
      <c r="F106" s="259"/>
      <c r="G106" s="259"/>
      <c r="H106" s="259"/>
      <c r="I106" s="259"/>
      <c r="J106" s="259"/>
      <c r="K106" s="259"/>
      <c r="L106" s="259"/>
      <c r="M106" s="256"/>
      <c r="N106" s="244"/>
      <c r="O106" s="244"/>
      <c r="P106" s="244"/>
      <c r="Q106" s="244"/>
    </row>
    <row r="107" spans="1:17" s="238" customFormat="1" x14ac:dyDescent="0.2">
      <c r="A107" s="253">
        <v>42186</v>
      </c>
      <c r="B107" s="259"/>
      <c r="C107" s="259"/>
      <c r="D107" s="259"/>
      <c r="E107" s="259"/>
      <c r="F107" s="259"/>
      <c r="G107" s="259"/>
      <c r="H107" s="259"/>
      <c r="I107" s="259"/>
      <c r="J107" s="259"/>
      <c r="K107" s="259"/>
      <c r="L107" s="259"/>
      <c r="M107" s="256"/>
      <c r="N107" s="244"/>
      <c r="O107" s="244"/>
      <c r="P107" s="244"/>
      <c r="Q107" s="244"/>
    </row>
    <row r="108" spans="1:17" s="238" customFormat="1" x14ac:dyDescent="0.2">
      <c r="A108" s="253">
        <v>42217</v>
      </c>
      <c r="B108" s="259"/>
      <c r="C108" s="259"/>
      <c r="D108" s="259"/>
      <c r="E108" s="259"/>
      <c r="F108" s="259"/>
      <c r="G108" s="259"/>
      <c r="H108" s="259"/>
      <c r="I108" s="259"/>
      <c r="J108" s="259"/>
      <c r="K108" s="259"/>
      <c r="L108" s="259"/>
      <c r="M108" s="256"/>
      <c r="N108" s="244"/>
      <c r="O108" s="244"/>
      <c r="P108" s="244"/>
      <c r="Q108" s="244"/>
    </row>
    <row r="109" spans="1:17" s="238" customFormat="1" x14ac:dyDescent="0.2">
      <c r="A109" s="253">
        <v>42248</v>
      </c>
      <c r="B109" s="259"/>
      <c r="C109" s="259"/>
      <c r="D109" s="259"/>
      <c r="E109" s="259"/>
      <c r="F109" s="259"/>
      <c r="G109" s="259"/>
      <c r="H109" s="259"/>
      <c r="I109" s="259"/>
      <c r="J109" s="259"/>
      <c r="K109" s="259"/>
      <c r="L109" s="259"/>
      <c r="M109" s="256"/>
      <c r="N109" s="244"/>
      <c r="O109" s="244"/>
      <c r="P109" s="244"/>
      <c r="Q109" s="244"/>
    </row>
    <row r="110" spans="1:17" s="238" customFormat="1" x14ac:dyDescent="0.2">
      <c r="A110" s="253">
        <v>42278</v>
      </c>
      <c r="B110" s="259"/>
      <c r="C110" s="259"/>
      <c r="D110" s="259"/>
      <c r="E110" s="259"/>
      <c r="F110" s="259"/>
      <c r="G110" s="259"/>
      <c r="H110" s="259"/>
      <c r="I110" s="259"/>
      <c r="J110" s="259"/>
      <c r="K110" s="259"/>
      <c r="L110" s="259"/>
      <c r="M110" s="256"/>
      <c r="N110" s="244"/>
      <c r="O110" s="244"/>
      <c r="P110" s="244"/>
      <c r="Q110" s="244"/>
    </row>
    <row r="111" spans="1:17" x14ac:dyDescent="0.2">
      <c r="A111" s="253">
        <v>42309</v>
      </c>
      <c r="B111" s="259"/>
      <c r="C111" s="259"/>
      <c r="D111" s="259"/>
      <c r="E111" s="259"/>
      <c r="F111" s="259"/>
      <c r="G111" s="259"/>
      <c r="H111" s="259"/>
      <c r="I111" s="259"/>
      <c r="J111" s="259"/>
      <c r="K111" s="259"/>
      <c r="L111" s="259"/>
      <c r="M111" s="256"/>
      <c r="N111" s="244"/>
      <c r="O111" s="244"/>
      <c r="P111" s="244"/>
      <c r="Q111" s="244"/>
    </row>
    <row r="112" spans="1:17" x14ac:dyDescent="0.2">
      <c r="A112" s="253">
        <v>42339</v>
      </c>
      <c r="B112" s="259"/>
      <c r="C112" s="259"/>
      <c r="D112" s="259"/>
      <c r="E112" s="259"/>
      <c r="F112" s="259"/>
      <c r="G112" s="259"/>
      <c r="H112" s="259"/>
      <c r="I112" s="259"/>
      <c r="J112" s="259"/>
      <c r="K112" s="259"/>
      <c r="L112" s="259"/>
      <c r="M112" s="256"/>
      <c r="N112" s="244"/>
      <c r="O112" s="244"/>
      <c r="P112" s="244"/>
      <c r="Q112" s="244"/>
    </row>
    <row r="113" spans="1:17" x14ac:dyDescent="0.2">
      <c r="A113" s="259"/>
      <c r="B113" s="259"/>
      <c r="C113" s="259"/>
      <c r="D113" s="259"/>
      <c r="E113" s="259"/>
      <c r="F113" s="259"/>
      <c r="G113" s="259"/>
      <c r="H113" s="259"/>
      <c r="I113" s="259"/>
      <c r="J113" s="259"/>
      <c r="K113" s="259"/>
      <c r="L113" s="259"/>
      <c r="M113" s="256"/>
      <c r="N113" s="244"/>
      <c r="O113" s="244"/>
      <c r="P113" s="244"/>
      <c r="Q113" s="244"/>
    </row>
    <row r="114" spans="1:17" x14ac:dyDescent="0.2">
      <c r="A114" s="258"/>
      <c r="B114" s="258"/>
      <c r="C114" s="258"/>
      <c r="D114" s="258"/>
      <c r="E114" s="258"/>
      <c r="F114" s="258"/>
      <c r="G114" s="258"/>
      <c r="H114" s="258"/>
      <c r="I114" s="258"/>
      <c r="J114" s="258"/>
      <c r="K114" s="258"/>
      <c r="L114" s="258"/>
      <c r="M114" s="248"/>
      <c r="N114" s="244"/>
      <c r="O114" s="244"/>
      <c r="P114" s="244"/>
      <c r="Q114" s="244"/>
    </row>
    <row r="115" spans="1:17" x14ac:dyDescent="0.2">
      <c r="A115" s="258"/>
      <c r="B115" s="258"/>
      <c r="C115" s="258"/>
      <c r="D115" s="258"/>
      <c r="E115" s="258"/>
      <c r="F115" s="258"/>
      <c r="G115" s="258"/>
      <c r="H115" s="258"/>
      <c r="I115" s="258"/>
      <c r="J115" s="258"/>
      <c r="K115" s="258"/>
      <c r="L115" s="258"/>
      <c r="M115" s="248"/>
      <c r="N115" s="244"/>
      <c r="O115" s="244"/>
      <c r="P115" s="244"/>
      <c r="Q115" s="244"/>
    </row>
    <row r="116" spans="1:17" x14ac:dyDescent="0.2">
      <c r="A116" s="258"/>
      <c r="B116" s="258"/>
      <c r="C116" s="258"/>
      <c r="D116" s="258"/>
      <c r="E116" s="258"/>
      <c r="F116" s="258"/>
      <c r="G116" s="258"/>
      <c r="H116" s="258"/>
      <c r="I116" s="258"/>
      <c r="J116" s="258"/>
      <c r="K116" s="258"/>
      <c r="L116" s="258"/>
      <c r="M116" s="244"/>
      <c r="N116" s="244"/>
      <c r="O116" s="244"/>
      <c r="P116" s="244"/>
      <c r="Q116" s="244"/>
    </row>
    <row r="117" spans="1:17" x14ac:dyDescent="0.2">
      <c r="A117" s="258"/>
      <c r="B117" s="258"/>
      <c r="C117" s="258"/>
      <c r="D117" s="258"/>
      <c r="E117" s="258"/>
      <c r="F117" s="258"/>
      <c r="G117" s="258"/>
      <c r="H117" s="258"/>
      <c r="I117" s="258"/>
      <c r="J117" s="258"/>
      <c r="K117" s="258"/>
      <c r="L117" s="258"/>
    </row>
    <row r="118" spans="1:17" x14ac:dyDescent="0.2">
      <c r="A118" s="258"/>
      <c r="B118" s="258"/>
      <c r="C118" s="258"/>
      <c r="D118" s="258"/>
      <c r="E118" s="258"/>
      <c r="F118" s="258"/>
      <c r="G118" s="258"/>
      <c r="H118" s="258"/>
      <c r="I118" s="258"/>
      <c r="J118" s="258"/>
      <c r="K118" s="258"/>
      <c r="L118" s="258"/>
    </row>
    <row r="119" spans="1:17" x14ac:dyDescent="0.2">
      <c r="A119" s="258"/>
      <c r="B119" s="258"/>
      <c r="C119" s="258"/>
      <c r="D119" s="258"/>
      <c r="E119" s="258"/>
      <c r="F119" s="258"/>
      <c r="G119" s="258"/>
      <c r="H119" s="258"/>
      <c r="I119" s="258"/>
      <c r="J119" s="258"/>
      <c r="K119" s="258"/>
      <c r="L119" s="258"/>
    </row>
    <row r="120" spans="1:17" x14ac:dyDescent="0.2">
      <c r="A120" s="258"/>
      <c r="B120" s="258"/>
      <c r="C120" s="258"/>
      <c r="D120" s="258"/>
      <c r="E120" s="258"/>
      <c r="F120" s="258"/>
      <c r="G120" s="258"/>
      <c r="H120" s="258"/>
      <c r="I120" s="258"/>
      <c r="J120" s="258"/>
      <c r="K120" s="258"/>
      <c r="L120" s="258"/>
    </row>
    <row r="121" spans="1:17" x14ac:dyDescent="0.2">
      <c r="A121" s="258"/>
      <c r="B121" s="258"/>
      <c r="C121" s="258"/>
      <c r="D121" s="258"/>
      <c r="E121" s="258"/>
      <c r="F121" s="258"/>
      <c r="G121" s="258"/>
      <c r="H121" s="258"/>
      <c r="I121" s="258"/>
      <c r="J121" s="258"/>
      <c r="K121" s="258"/>
      <c r="L121" s="258"/>
    </row>
  </sheetData>
  <mergeCells count="81">
    <mergeCell ref="B76:J76"/>
    <mergeCell ref="B88:C88"/>
    <mergeCell ref="D88:E88"/>
    <mergeCell ref="D94:E94"/>
    <mergeCell ref="B89:C89"/>
    <mergeCell ref="B104:C104"/>
    <mergeCell ref="D104:E104"/>
    <mergeCell ref="B103:C103"/>
    <mergeCell ref="D103:E103"/>
    <mergeCell ref="D87:E87"/>
    <mergeCell ref="B87:C87"/>
    <mergeCell ref="D90:E90"/>
    <mergeCell ref="B90:C90"/>
    <mergeCell ref="B100:C100"/>
    <mergeCell ref="B96:C96"/>
    <mergeCell ref="A56:K56"/>
    <mergeCell ref="D29:E29"/>
    <mergeCell ref="D45:E45"/>
    <mergeCell ref="B45:C45"/>
    <mergeCell ref="D49:E49"/>
    <mergeCell ref="B49:C49"/>
    <mergeCell ref="B27:C27"/>
    <mergeCell ref="D27:E27"/>
    <mergeCell ref="B48:C48"/>
    <mergeCell ref="D48:E48"/>
    <mergeCell ref="B29:C29"/>
    <mergeCell ref="B25:C25"/>
    <mergeCell ref="D25:E25"/>
    <mergeCell ref="B50:C50"/>
    <mergeCell ref="D50:E50"/>
    <mergeCell ref="B47:C47"/>
    <mergeCell ref="D47:E47"/>
    <mergeCell ref="B44:C44"/>
    <mergeCell ref="D44:E44"/>
    <mergeCell ref="B46:C46"/>
    <mergeCell ref="D46:E46"/>
    <mergeCell ref="D43:E43"/>
    <mergeCell ref="B43:C43"/>
    <mergeCell ref="B42:C42"/>
    <mergeCell ref="B28:C28"/>
    <mergeCell ref="D28:E28"/>
    <mergeCell ref="D99:E99"/>
    <mergeCell ref="B12:J12"/>
    <mergeCell ref="B41:C41"/>
    <mergeCell ref="B20:C20"/>
    <mergeCell ref="B19:C19"/>
    <mergeCell ref="B33:J33"/>
    <mergeCell ref="B40:C40"/>
    <mergeCell ref="B21:C21"/>
    <mergeCell ref="B22:C22"/>
    <mergeCell ref="D22:E22"/>
    <mergeCell ref="B24:C24"/>
    <mergeCell ref="D24:E24"/>
    <mergeCell ref="D23:E23"/>
    <mergeCell ref="D26:E26"/>
    <mergeCell ref="B23:C23"/>
    <mergeCell ref="B26:C26"/>
    <mergeCell ref="D100:E100"/>
    <mergeCell ref="B95:C95"/>
    <mergeCell ref="D95:E95"/>
    <mergeCell ref="B93:C93"/>
    <mergeCell ref="B102:C102"/>
    <mergeCell ref="D102:E102"/>
    <mergeCell ref="B101:C101"/>
    <mergeCell ref="D101:E101"/>
    <mergeCell ref="D93:E93"/>
    <mergeCell ref="B94:C94"/>
    <mergeCell ref="D96:E96"/>
    <mergeCell ref="B97:C97"/>
    <mergeCell ref="B98:C98"/>
    <mergeCell ref="B99:C99"/>
    <mergeCell ref="D97:E97"/>
    <mergeCell ref="D98:E98"/>
    <mergeCell ref="B86:C86"/>
    <mergeCell ref="B85:C85"/>
    <mergeCell ref="B84:C84"/>
    <mergeCell ref="D89:E89"/>
    <mergeCell ref="B92:C92"/>
    <mergeCell ref="D92:E92"/>
    <mergeCell ref="B91:C91"/>
    <mergeCell ref="D91:E91"/>
  </mergeCells>
  <phoneticPr fontId="3" type="noConversion"/>
  <pageMargins left="0" right="0" top="0.39370078740157483" bottom="0.59055118110236227" header="0" footer="0"/>
  <pageSetup paperSize="9" scale="95" pageOrder="overThenDown" orientation="landscape" r:id="rId1"/>
  <headerFooter alignWithMargins="0"/>
  <ignoredErrors>
    <ignoredError sqref="K81:K100 K14:K2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58" zoomScaleNormal="100" workbookViewId="0">
      <selection activeCell="G102" sqref="G102"/>
    </sheetView>
  </sheetViews>
  <sheetFormatPr baseColWidth="10" defaultRowHeight="12.75" x14ac:dyDescent="0.2"/>
  <cols>
    <col min="1" max="1" width="9.85546875" style="76" customWidth="1"/>
    <col min="2" max="9" width="15.7109375" style="76" customWidth="1"/>
    <col min="10" max="16384" width="11.42578125" style="76"/>
  </cols>
  <sheetData>
    <row r="1" spans="1:9" x14ac:dyDescent="0.2">
      <c r="A1" s="173"/>
      <c r="B1" s="173"/>
      <c r="C1" s="173"/>
      <c r="D1" s="173"/>
      <c r="E1" s="173"/>
      <c r="F1" s="173"/>
      <c r="G1" s="173"/>
      <c r="H1" s="173"/>
      <c r="I1" s="181"/>
    </row>
    <row r="2" spans="1:9" ht="18" x14ac:dyDescent="0.25">
      <c r="A2" s="146" t="s">
        <v>89</v>
      </c>
      <c r="B2" s="173"/>
      <c r="C2" s="173"/>
      <c r="D2" s="173"/>
      <c r="E2" s="173"/>
      <c r="F2" s="173"/>
      <c r="G2" s="173"/>
      <c r="H2" s="173"/>
      <c r="I2" s="173"/>
    </row>
    <row r="3" spans="1:9" ht="14.25" x14ac:dyDescent="0.2">
      <c r="A3" s="147" t="s">
        <v>92</v>
      </c>
      <c r="B3" s="173"/>
      <c r="C3" s="173"/>
      <c r="D3" s="173"/>
      <c r="E3" s="173"/>
      <c r="F3" s="173"/>
      <c r="G3" s="173"/>
      <c r="H3" s="173"/>
      <c r="I3" s="173"/>
    </row>
    <row r="4" spans="1:9" ht="14.25" x14ac:dyDescent="0.2">
      <c r="A4" s="145"/>
      <c r="B4" s="173"/>
      <c r="C4" s="173"/>
      <c r="D4" s="173"/>
      <c r="E4" s="173"/>
      <c r="F4" s="173"/>
      <c r="G4" s="173"/>
      <c r="H4" s="173"/>
      <c r="I4" s="173"/>
    </row>
    <row r="5" spans="1:9" ht="14.25" x14ac:dyDescent="0.2">
      <c r="A5" s="145"/>
      <c r="B5" s="173"/>
      <c r="C5" s="173"/>
      <c r="D5" s="173"/>
      <c r="E5" s="173"/>
      <c r="F5" s="173"/>
      <c r="G5" s="173"/>
      <c r="H5" s="173"/>
      <c r="I5" s="173"/>
    </row>
    <row r="6" spans="1:9" ht="14.25" x14ac:dyDescent="0.2">
      <c r="A6" s="145"/>
      <c r="B6" s="173"/>
      <c r="C6" s="173"/>
      <c r="D6" s="173"/>
      <c r="E6" s="173"/>
      <c r="F6" s="173"/>
      <c r="G6" s="173"/>
      <c r="H6" s="173"/>
      <c r="I6" s="173"/>
    </row>
    <row r="7" spans="1:9" ht="14.25" x14ac:dyDescent="0.2">
      <c r="A7" s="145"/>
      <c r="B7" s="173"/>
      <c r="C7" s="173"/>
      <c r="D7" s="173"/>
      <c r="E7" s="173"/>
      <c r="F7" s="173"/>
      <c r="G7" s="173"/>
      <c r="H7" s="173"/>
      <c r="I7" s="173"/>
    </row>
    <row r="8" spans="1:9" x14ac:dyDescent="0.2">
      <c r="A8" s="148" t="s">
        <v>103</v>
      </c>
      <c r="B8" s="173"/>
      <c r="C8" s="173"/>
      <c r="D8" s="173"/>
      <c r="E8" s="173"/>
      <c r="F8" s="173"/>
      <c r="G8" s="173"/>
      <c r="H8" s="173"/>
      <c r="I8" s="173"/>
    </row>
    <row r="9" spans="1:9" x14ac:dyDescent="0.2">
      <c r="A9" s="173"/>
      <c r="B9" s="173"/>
      <c r="C9" s="173"/>
      <c r="D9" s="173"/>
      <c r="E9" s="173"/>
      <c r="F9" s="173"/>
      <c r="G9" s="173"/>
      <c r="H9" s="173"/>
      <c r="I9" s="173"/>
    </row>
    <row r="10" spans="1:9" x14ac:dyDescent="0.2">
      <c r="A10" s="173"/>
      <c r="B10" s="173"/>
      <c r="C10" s="173"/>
      <c r="D10" s="173"/>
      <c r="E10" s="173"/>
      <c r="F10" s="173"/>
      <c r="G10" s="173"/>
      <c r="H10" s="173"/>
      <c r="I10" s="173"/>
    </row>
    <row r="11" spans="1:9" ht="13.5" thickBot="1" x14ac:dyDescent="0.25">
      <c r="A11" s="174"/>
      <c r="B11" s="174"/>
      <c r="C11" s="174"/>
      <c r="D11" s="174"/>
      <c r="E11" s="174"/>
      <c r="F11" s="174"/>
      <c r="G11" s="174"/>
      <c r="H11" s="174"/>
      <c r="I11" s="174"/>
    </row>
    <row r="12" spans="1:9" ht="17.25" thickTop="1" thickBot="1" x14ac:dyDescent="0.3">
      <c r="B12" s="317" t="s">
        <v>63</v>
      </c>
      <c r="C12" s="318"/>
      <c r="D12" s="318"/>
      <c r="E12" s="318"/>
      <c r="F12" s="318"/>
      <c r="G12" s="318"/>
      <c r="H12" s="318"/>
    </row>
    <row r="13" spans="1:9" s="80" customFormat="1" ht="26.25" customHeight="1" thickTop="1" thickBot="1" x14ac:dyDescent="0.25">
      <c r="A13" s="77" t="s">
        <v>0</v>
      </c>
      <c r="B13" s="78" t="s">
        <v>64</v>
      </c>
      <c r="C13" s="78" t="s">
        <v>65</v>
      </c>
      <c r="D13" s="78" t="s">
        <v>66</v>
      </c>
      <c r="E13" s="78" t="s">
        <v>67</v>
      </c>
      <c r="F13" s="78" t="s">
        <v>68</v>
      </c>
      <c r="G13" s="78" t="s">
        <v>69</v>
      </c>
      <c r="H13" s="78" t="s">
        <v>82</v>
      </c>
      <c r="I13" s="79" t="s">
        <v>3</v>
      </c>
    </row>
    <row r="14" spans="1:9" ht="13.5" thickTop="1" x14ac:dyDescent="0.2">
      <c r="A14" s="81">
        <v>2003</v>
      </c>
      <c r="B14" s="82">
        <v>8000000</v>
      </c>
      <c r="C14" s="83">
        <v>8000000</v>
      </c>
      <c r="D14" s="83">
        <v>8000000</v>
      </c>
      <c r="E14" s="83">
        <v>8000000</v>
      </c>
      <c r="F14" s="83">
        <v>8000000</v>
      </c>
      <c r="G14" s="112">
        <v>8000000</v>
      </c>
      <c r="H14" s="112">
        <v>8000000</v>
      </c>
      <c r="I14" s="117">
        <f t="shared" ref="I14:I29" si="0">SUM(B14:H14)</f>
        <v>56000000</v>
      </c>
    </row>
    <row r="15" spans="1:9" x14ac:dyDescent="0.2">
      <c r="A15" s="84">
        <v>2004</v>
      </c>
      <c r="B15" s="82">
        <v>8000000</v>
      </c>
      <c r="C15" s="83">
        <v>8000000</v>
      </c>
      <c r="D15" s="83">
        <v>8000000</v>
      </c>
      <c r="E15" s="83">
        <v>8000000</v>
      </c>
      <c r="F15" s="83">
        <v>8000000</v>
      </c>
      <c r="G15" s="112">
        <v>8000000</v>
      </c>
      <c r="H15" s="112">
        <v>8000000</v>
      </c>
      <c r="I15" s="85">
        <f t="shared" si="0"/>
        <v>56000000</v>
      </c>
    </row>
    <row r="16" spans="1:9" x14ac:dyDescent="0.2">
      <c r="A16" s="84">
        <v>2005</v>
      </c>
      <c r="B16" s="82">
        <v>8000000</v>
      </c>
      <c r="C16" s="83">
        <v>8000000</v>
      </c>
      <c r="D16" s="83">
        <v>8000000</v>
      </c>
      <c r="E16" s="83">
        <v>8000000</v>
      </c>
      <c r="F16" s="83">
        <v>8000000</v>
      </c>
      <c r="G16" s="112">
        <v>8000000</v>
      </c>
      <c r="H16" s="112">
        <v>8000000</v>
      </c>
      <c r="I16" s="85">
        <f t="shared" si="0"/>
        <v>56000000</v>
      </c>
    </row>
    <row r="17" spans="1:9" x14ac:dyDescent="0.2">
      <c r="A17" s="84">
        <v>2006</v>
      </c>
      <c r="B17" s="82">
        <v>8000000</v>
      </c>
      <c r="C17" s="83">
        <v>8000000</v>
      </c>
      <c r="D17" s="83">
        <v>8000000</v>
      </c>
      <c r="E17" s="83">
        <v>8000000</v>
      </c>
      <c r="F17" s="83">
        <v>8000000</v>
      </c>
      <c r="G17" s="112">
        <v>8000000</v>
      </c>
      <c r="H17" s="128" t="s">
        <v>83</v>
      </c>
      <c r="I17" s="85">
        <f t="shared" si="0"/>
        <v>48000000</v>
      </c>
    </row>
    <row r="18" spans="1:9" x14ac:dyDescent="0.2">
      <c r="A18" s="84">
        <v>2007</v>
      </c>
      <c r="B18" s="82">
        <v>8000000</v>
      </c>
      <c r="C18" s="83">
        <v>8000000</v>
      </c>
      <c r="D18" s="83">
        <v>8000000</v>
      </c>
      <c r="E18" s="83">
        <v>8000000</v>
      </c>
      <c r="F18" s="83">
        <v>8000000</v>
      </c>
      <c r="G18" s="112">
        <v>8000000</v>
      </c>
      <c r="H18" s="128" t="s">
        <v>83</v>
      </c>
      <c r="I18" s="85">
        <f t="shared" si="0"/>
        <v>48000000</v>
      </c>
    </row>
    <row r="19" spans="1:9" x14ac:dyDescent="0.2">
      <c r="A19" s="84">
        <v>2008</v>
      </c>
      <c r="B19" s="82">
        <v>8000000</v>
      </c>
      <c r="C19" s="83">
        <v>8000000</v>
      </c>
      <c r="D19" s="83">
        <v>8000000</v>
      </c>
      <c r="E19" s="83">
        <v>8000000</v>
      </c>
      <c r="F19" s="83">
        <v>8000000</v>
      </c>
      <c r="G19" s="112">
        <v>8000000</v>
      </c>
      <c r="H19" s="128" t="s">
        <v>83</v>
      </c>
      <c r="I19" s="85">
        <f t="shared" si="0"/>
        <v>48000000</v>
      </c>
    </row>
    <row r="20" spans="1:9" x14ac:dyDescent="0.2">
      <c r="A20" s="84">
        <v>2009</v>
      </c>
      <c r="B20" s="82">
        <v>8000000</v>
      </c>
      <c r="C20" s="83">
        <v>8000000</v>
      </c>
      <c r="D20" s="83">
        <v>8000000</v>
      </c>
      <c r="E20" s="83">
        <v>8000000</v>
      </c>
      <c r="F20" s="83">
        <v>8000000</v>
      </c>
      <c r="G20" s="112">
        <v>8000000</v>
      </c>
      <c r="H20" s="128" t="s">
        <v>83</v>
      </c>
      <c r="I20" s="85">
        <f t="shared" si="0"/>
        <v>48000000</v>
      </c>
    </row>
    <row r="21" spans="1:9" x14ac:dyDescent="0.2">
      <c r="A21" s="98">
        <v>2010</v>
      </c>
      <c r="B21" s="104">
        <v>7000000</v>
      </c>
      <c r="C21" s="105">
        <v>7000000</v>
      </c>
      <c r="D21" s="105">
        <v>7000000</v>
      </c>
      <c r="E21" s="105">
        <v>7000000</v>
      </c>
      <c r="F21" s="105">
        <v>7000000</v>
      </c>
      <c r="G21" s="113">
        <v>7000000</v>
      </c>
      <c r="H21" s="129" t="s">
        <v>83</v>
      </c>
      <c r="I21" s="85">
        <f t="shared" si="0"/>
        <v>42000000</v>
      </c>
    </row>
    <row r="22" spans="1:9" x14ac:dyDescent="0.2">
      <c r="A22" s="98">
        <v>2011</v>
      </c>
      <c r="B22" s="99">
        <v>7000000</v>
      </c>
      <c r="C22" s="100">
        <v>7000000</v>
      </c>
      <c r="D22" s="100">
        <v>7000000</v>
      </c>
      <c r="E22" s="100">
        <v>7000000</v>
      </c>
      <c r="F22" s="100">
        <v>7000000</v>
      </c>
      <c r="G22" s="115">
        <v>7000000</v>
      </c>
      <c r="H22" s="130" t="s">
        <v>83</v>
      </c>
      <c r="I22" s="133">
        <f t="shared" si="0"/>
        <v>42000000</v>
      </c>
    </row>
    <row r="23" spans="1:9" ht="13.5" thickBot="1" x14ac:dyDescent="0.25">
      <c r="A23" s="98">
        <v>2012</v>
      </c>
      <c r="B23" s="93">
        <v>8000000</v>
      </c>
      <c r="C23" s="94">
        <v>8000000</v>
      </c>
      <c r="D23" s="94">
        <v>8000000</v>
      </c>
      <c r="E23" s="94">
        <v>8000000</v>
      </c>
      <c r="F23" s="94">
        <v>8000000</v>
      </c>
      <c r="G23" s="94">
        <v>8000000</v>
      </c>
      <c r="H23" s="94">
        <v>8000000</v>
      </c>
      <c r="I23" s="118">
        <f t="shared" si="0"/>
        <v>56000000</v>
      </c>
    </row>
    <row r="24" spans="1:9" ht="13.5" thickTop="1" x14ac:dyDescent="0.2">
      <c r="A24" s="98">
        <v>2013</v>
      </c>
      <c r="B24" s="137">
        <v>8000000</v>
      </c>
      <c r="C24" s="138">
        <v>8000000</v>
      </c>
      <c r="D24" s="138">
        <v>8000000</v>
      </c>
      <c r="E24" s="138">
        <v>8000000</v>
      </c>
      <c r="F24" s="138">
        <v>8000000</v>
      </c>
      <c r="G24" s="138">
        <v>8000000</v>
      </c>
      <c r="H24" s="138">
        <v>8000000</v>
      </c>
      <c r="I24" s="117">
        <f t="shared" si="0"/>
        <v>56000000</v>
      </c>
    </row>
    <row r="25" spans="1:9" ht="13.5" thickBot="1" x14ac:dyDescent="0.25">
      <c r="A25" s="98">
        <v>2014</v>
      </c>
      <c r="B25" s="93">
        <v>8000000</v>
      </c>
      <c r="C25" s="94">
        <v>8000000</v>
      </c>
      <c r="D25" s="94">
        <v>8000000</v>
      </c>
      <c r="E25" s="94">
        <v>8000000</v>
      </c>
      <c r="F25" s="94">
        <v>8000000</v>
      </c>
      <c r="G25" s="94">
        <v>8000000</v>
      </c>
      <c r="H25" s="94">
        <v>8000000</v>
      </c>
      <c r="I25" s="118">
        <f>SUM(B25:H25)</f>
        <v>56000000</v>
      </c>
    </row>
    <row r="26" spans="1:9" ht="14.25" thickTop="1" thickBot="1" x14ac:dyDescent="0.25">
      <c r="A26" s="139">
        <v>42005</v>
      </c>
      <c r="B26" s="93">
        <v>8000000</v>
      </c>
      <c r="C26" s="94">
        <v>8000000</v>
      </c>
      <c r="D26" s="94">
        <v>8000000</v>
      </c>
      <c r="E26" s="94">
        <v>8000000</v>
      </c>
      <c r="F26" s="94">
        <v>8000000</v>
      </c>
      <c r="G26" s="94">
        <v>8000000</v>
      </c>
      <c r="H26" s="94">
        <v>8000000</v>
      </c>
      <c r="I26" s="118">
        <f t="shared" si="0"/>
        <v>56000000</v>
      </c>
    </row>
    <row r="27" spans="1:9" ht="14.25" thickTop="1" thickBot="1" x14ac:dyDescent="0.25">
      <c r="A27" s="139">
        <v>42036</v>
      </c>
      <c r="B27" s="93">
        <v>8000000</v>
      </c>
      <c r="C27" s="94">
        <v>8000000</v>
      </c>
      <c r="D27" s="94">
        <v>8000000</v>
      </c>
      <c r="E27" s="94">
        <v>8000000</v>
      </c>
      <c r="F27" s="94">
        <v>8000000</v>
      </c>
      <c r="G27" s="94">
        <v>8000000</v>
      </c>
      <c r="H27" s="94">
        <v>8000000</v>
      </c>
      <c r="I27" s="118">
        <f t="shared" ref="I27:I28" si="1">SUM(B27:H27)</f>
        <v>56000000</v>
      </c>
    </row>
    <row r="28" spans="1:9" ht="14.25" thickTop="1" thickBot="1" x14ac:dyDescent="0.25">
      <c r="A28" s="139">
        <v>42064</v>
      </c>
      <c r="B28" s="93">
        <v>8000000</v>
      </c>
      <c r="C28" s="94">
        <v>8000000</v>
      </c>
      <c r="D28" s="94">
        <v>8000000</v>
      </c>
      <c r="E28" s="94">
        <v>8000000</v>
      </c>
      <c r="F28" s="94">
        <v>8000000</v>
      </c>
      <c r="G28" s="94">
        <v>8000000</v>
      </c>
      <c r="H28" s="94">
        <v>8000000</v>
      </c>
      <c r="I28" s="118">
        <f t="shared" si="1"/>
        <v>56000000</v>
      </c>
    </row>
    <row r="29" spans="1:9" ht="14.25" thickTop="1" thickBot="1" x14ac:dyDescent="0.25">
      <c r="A29" s="139">
        <v>42095</v>
      </c>
      <c r="B29" s="93">
        <v>8000000</v>
      </c>
      <c r="C29" s="94">
        <v>8000000</v>
      </c>
      <c r="D29" s="94">
        <v>8000000</v>
      </c>
      <c r="E29" s="94">
        <v>8000000</v>
      </c>
      <c r="F29" s="94">
        <v>8000000</v>
      </c>
      <c r="G29" s="94">
        <v>8000000</v>
      </c>
      <c r="H29" s="94">
        <v>8000000</v>
      </c>
      <c r="I29" s="118">
        <f t="shared" si="0"/>
        <v>56000000</v>
      </c>
    </row>
    <row r="30" spans="1:9" ht="13.5" thickTop="1" x14ac:dyDescent="0.2">
      <c r="A30" s="86"/>
      <c r="B30" s="87"/>
      <c r="C30" s="87"/>
      <c r="D30" s="87"/>
      <c r="E30" s="87"/>
      <c r="F30" s="87"/>
      <c r="G30" s="87"/>
      <c r="H30" s="87"/>
      <c r="I30" s="95"/>
    </row>
    <row r="31" spans="1:9" x14ac:dyDescent="0.2">
      <c r="A31" s="86"/>
      <c r="B31" s="87"/>
      <c r="C31" s="87"/>
      <c r="D31" s="87"/>
      <c r="E31" s="87"/>
      <c r="F31" s="87"/>
      <c r="G31" s="87"/>
      <c r="H31" s="88"/>
      <c r="I31" s="89"/>
    </row>
    <row r="32" spans="1:9" ht="13.5" thickBot="1" x14ac:dyDescent="0.25">
      <c r="A32" s="86"/>
      <c r="B32" s="87"/>
      <c r="C32" s="87"/>
      <c r="D32" s="87"/>
      <c r="E32" s="87"/>
      <c r="F32" s="87"/>
      <c r="G32" s="87"/>
      <c r="H32" s="88"/>
      <c r="I32" s="89"/>
    </row>
    <row r="33" spans="1:9" ht="17.25" thickTop="1" thickBot="1" x14ac:dyDescent="0.3">
      <c r="B33" s="317" t="s">
        <v>70</v>
      </c>
      <c r="C33" s="318"/>
      <c r="D33" s="318"/>
      <c r="E33" s="318"/>
      <c r="F33" s="318"/>
      <c r="G33" s="318"/>
      <c r="H33" s="318"/>
    </row>
    <row r="34" spans="1:9" s="80" customFormat="1" ht="26.25" customHeight="1" thickTop="1" thickBot="1" x14ac:dyDescent="0.25">
      <c r="A34" s="77" t="s">
        <v>0</v>
      </c>
      <c r="B34" s="78" t="s">
        <v>64</v>
      </c>
      <c r="C34" s="78" t="s">
        <v>65</v>
      </c>
      <c r="D34" s="78" t="s">
        <v>66</v>
      </c>
      <c r="E34" s="78" t="s">
        <v>67</v>
      </c>
      <c r="F34" s="78" t="s">
        <v>68</v>
      </c>
      <c r="G34" s="78" t="s">
        <v>69</v>
      </c>
      <c r="H34" s="78" t="s">
        <v>82</v>
      </c>
      <c r="I34" s="79" t="s">
        <v>3</v>
      </c>
    </row>
    <row r="35" spans="1:9" ht="13.5" thickTop="1" x14ac:dyDescent="0.2">
      <c r="A35" s="84">
        <v>2003</v>
      </c>
      <c r="B35" s="82">
        <v>737811</v>
      </c>
      <c r="C35" s="83">
        <v>131712</v>
      </c>
      <c r="D35" s="83">
        <v>571399</v>
      </c>
      <c r="E35" s="83">
        <v>135536</v>
      </c>
      <c r="F35" s="83">
        <v>94692</v>
      </c>
      <c r="G35" s="112">
        <v>276664</v>
      </c>
      <c r="H35" s="131">
        <v>0</v>
      </c>
      <c r="I35" s="117">
        <f t="shared" ref="I35:I45" si="2">SUM(B35:H35)</f>
        <v>1947814</v>
      </c>
    </row>
    <row r="36" spans="1:9" x14ac:dyDescent="0.2">
      <c r="A36" s="84">
        <v>2004</v>
      </c>
      <c r="B36" s="90">
        <v>761920</v>
      </c>
      <c r="C36" s="91">
        <v>189555</v>
      </c>
      <c r="D36" s="92">
        <v>567710</v>
      </c>
      <c r="E36" s="92">
        <v>135848</v>
      </c>
      <c r="F36" s="92">
        <v>136845</v>
      </c>
      <c r="G36" s="114">
        <v>274156</v>
      </c>
      <c r="H36" s="132">
        <v>0</v>
      </c>
      <c r="I36" s="85">
        <f t="shared" si="2"/>
        <v>2066034</v>
      </c>
    </row>
    <row r="37" spans="1:9" x14ac:dyDescent="0.2">
      <c r="A37" s="84">
        <v>2005</v>
      </c>
      <c r="B37" s="90">
        <v>804452</v>
      </c>
      <c r="C37" s="92">
        <v>191455</v>
      </c>
      <c r="D37" s="92">
        <v>599454</v>
      </c>
      <c r="E37" s="92">
        <v>136548</v>
      </c>
      <c r="F37" s="92">
        <v>137545</v>
      </c>
      <c r="G37" s="114">
        <v>296056</v>
      </c>
      <c r="H37" s="132">
        <v>0</v>
      </c>
      <c r="I37" s="85">
        <f t="shared" si="2"/>
        <v>2165510</v>
      </c>
    </row>
    <row r="38" spans="1:9" x14ac:dyDescent="0.2">
      <c r="A38" s="84">
        <v>2006</v>
      </c>
      <c r="B38" s="90">
        <v>845031</v>
      </c>
      <c r="C38" s="92">
        <v>204757</v>
      </c>
      <c r="D38" s="92">
        <v>721696</v>
      </c>
      <c r="E38" s="92">
        <v>159376</v>
      </c>
      <c r="F38" s="92">
        <v>141825</v>
      </c>
      <c r="G38" s="114">
        <v>314424</v>
      </c>
      <c r="H38" s="128" t="s">
        <v>83</v>
      </c>
      <c r="I38" s="85">
        <f t="shared" si="2"/>
        <v>2387109</v>
      </c>
    </row>
    <row r="39" spans="1:9" x14ac:dyDescent="0.2">
      <c r="A39" s="84">
        <v>2007</v>
      </c>
      <c r="B39" s="90">
        <v>913823</v>
      </c>
      <c r="C39" s="92">
        <v>214557</v>
      </c>
      <c r="D39" s="92">
        <v>727100</v>
      </c>
      <c r="E39" s="92">
        <v>175376</v>
      </c>
      <c r="F39" s="92">
        <v>150325</v>
      </c>
      <c r="G39" s="114">
        <v>363382</v>
      </c>
      <c r="H39" s="128" t="s">
        <v>83</v>
      </c>
      <c r="I39" s="85">
        <f t="shared" si="2"/>
        <v>2544563</v>
      </c>
    </row>
    <row r="40" spans="1:9" x14ac:dyDescent="0.2">
      <c r="A40" s="84">
        <v>2008</v>
      </c>
      <c r="B40" s="90">
        <v>1034791</v>
      </c>
      <c r="C40" s="92">
        <v>243757</v>
      </c>
      <c r="D40" s="92">
        <v>782400</v>
      </c>
      <c r="E40" s="92">
        <v>176176</v>
      </c>
      <c r="F40" s="92">
        <v>168328</v>
      </c>
      <c r="G40" s="114">
        <v>376282</v>
      </c>
      <c r="H40" s="128" t="s">
        <v>83</v>
      </c>
      <c r="I40" s="85">
        <f t="shared" si="2"/>
        <v>2781734</v>
      </c>
    </row>
    <row r="41" spans="1:9" x14ac:dyDescent="0.2">
      <c r="A41" s="84">
        <v>2009</v>
      </c>
      <c r="B41" s="90">
        <v>1057887</v>
      </c>
      <c r="C41" s="92">
        <v>251757</v>
      </c>
      <c r="D41" s="92">
        <v>728900</v>
      </c>
      <c r="E41" s="92">
        <v>174264</v>
      </c>
      <c r="F41" s="92">
        <v>174928</v>
      </c>
      <c r="G41" s="114">
        <v>421232</v>
      </c>
      <c r="H41" s="128" t="s">
        <v>83</v>
      </c>
      <c r="I41" s="85">
        <f t="shared" si="2"/>
        <v>2808968</v>
      </c>
    </row>
    <row r="42" spans="1:9" x14ac:dyDescent="0.2">
      <c r="A42" s="98">
        <v>2010</v>
      </c>
      <c r="B42" s="99">
        <v>1113695</v>
      </c>
      <c r="C42" s="100">
        <v>282957</v>
      </c>
      <c r="D42" s="100">
        <v>776000</v>
      </c>
      <c r="E42" s="100">
        <v>209064</v>
      </c>
      <c r="F42" s="100">
        <v>209528</v>
      </c>
      <c r="G42" s="115">
        <v>490132</v>
      </c>
      <c r="H42" s="129" t="s">
        <v>83</v>
      </c>
      <c r="I42" s="85">
        <f t="shared" si="2"/>
        <v>3081376</v>
      </c>
    </row>
    <row r="43" spans="1:9" x14ac:dyDescent="0.2">
      <c r="A43" s="98">
        <v>2011</v>
      </c>
      <c r="B43" s="99">
        <v>1191995</v>
      </c>
      <c r="C43" s="100">
        <v>324357</v>
      </c>
      <c r="D43" s="100">
        <v>983700</v>
      </c>
      <c r="E43" s="100">
        <v>252764</v>
      </c>
      <c r="F43" s="100">
        <v>237928</v>
      </c>
      <c r="G43" s="115">
        <v>603540</v>
      </c>
      <c r="H43" s="130" t="s">
        <v>83</v>
      </c>
      <c r="I43" s="133">
        <f t="shared" si="2"/>
        <v>3594284</v>
      </c>
    </row>
    <row r="44" spans="1:9" ht="13.5" thickBot="1" x14ac:dyDescent="0.25">
      <c r="A44" s="98">
        <v>2012</v>
      </c>
      <c r="B44" s="93">
        <v>1267047</v>
      </c>
      <c r="C44" s="94">
        <v>372857</v>
      </c>
      <c r="D44" s="94">
        <v>1072100</v>
      </c>
      <c r="E44" s="94">
        <v>286564</v>
      </c>
      <c r="F44" s="94">
        <v>302528</v>
      </c>
      <c r="G44" s="116">
        <v>673500</v>
      </c>
      <c r="H44" s="94">
        <v>0</v>
      </c>
      <c r="I44" s="118">
        <f t="shared" si="2"/>
        <v>3974596</v>
      </c>
    </row>
    <row r="45" spans="1:9" ht="14.25" thickTop="1" thickBot="1" x14ac:dyDescent="0.25">
      <c r="A45" s="98">
        <v>2013</v>
      </c>
      <c r="B45" s="93">
        <v>1352047</v>
      </c>
      <c r="C45" s="94">
        <v>400157</v>
      </c>
      <c r="D45" s="94">
        <v>1193200</v>
      </c>
      <c r="E45" s="94">
        <v>311364</v>
      </c>
      <c r="F45" s="94">
        <v>327428</v>
      </c>
      <c r="G45" s="116">
        <v>712500</v>
      </c>
      <c r="H45" s="94">
        <v>0</v>
      </c>
      <c r="I45" s="117">
        <f t="shared" si="2"/>
        <v>4296696</v>
      </c>
    </row>
    <row r="46" spans="1:9" ht="14.25" thickTop="1" thickBot="1" x14ac:dyDescent="0.25">
      <c r="A46" s="98">
        <v>2014</v>
      </c>
      <c r="B46" s="93">
        <v>1362207</v>
      </c>
      <c r="C46" s="94">
        <v>423085</v>
      </c>
      <c r="D46" s="94">
        <v>1251000</v>
      </c>
      <c r="E46" s="94">
        <v>322064</v>
      </c>
      <c r="F46" s="94">
        <v>350128</v>
      </c>
      <c r="G46" s="116">
        <v>765800</v>
      </c>
      <c r="H46" s="94">
        <v>0</v>
      </c>
      <c r="I46" s="118">
        <f>SUM(B46:H46)</f>
        <v>4474284</v>
      </c>
    </row>
    <row r="47" spans="1:9" ht="14.25" thickTop="1" thickBot="1" x14ac:dyDescent="0.25">
      <c r="A47" s="139">
        <v>42005</v>
      </c>
      <c r="B47" s="93">
        <v>1364907</v>
      </c>
      <c r="C47" s="94">
        <v>423385</v>
      </c>
      <c r="D47" s="94">
        <v>1256200</v>
      </c>
      <c r="E47" s="94">
        <v>335464</v>
      </c>
      <c r="F47" s="94">
        <v>351028</v>
      </c>
      <c r="G47" s="116">
        <v>767400</v>
      </c>
      <c r="H47" s="94">
        <v>0</v>
      </c>
      <c r="I47" s="118">
        <f>SUM(B47:H47)</f>
        <v>4498384</v>
      </c>
    </row>
    <row r="48" spans="1:9" ht="14.25" thickTop="1" thickBot="1" x14ac:dyDescent="0.25">
      <c r="A48" s="139">
        <v>42036</v>
      </c>
      <c r="B48" s="93">
        <v>1369907</v>
      </c>
      <c r="C48" s="94">
        <v>425761</v>
      </c>
      <c r="D48" s="94">
        <v>1258100</v>
      </c>
      <c r="E48" s="94">
        <v>338364</v>
      </c>
      <c r="F48" s="94">
        <v>351328</v>
      </c>
      <c r="G48" s="116">
        <v>769800</v>
      </c>
      <c r="H48" s="94">
        <v>0</v>
      </c>
      <c r="I48" s="118">
        <f>SUM(B48:H48)</f>
        <v>4513260</v>
      </c>
    </row>
    <row r="49" spans="1:9" ht="14.25" thickTop="1" thickBot="1" x14ac:dyDescent="0.25">
      <c r="A49" s="139">
        <v>42064</v>
      </c>
      <c r="B49" s="93">
        <v>1373807</v>
      </c>
      <c r="C49" s="94">
        <v>428261</v>
      </c>
      <c r="D49" s="94">
        <v>1268900</v>
      </c>
      <c r="E49" s="94">
        <v>340364</v>
      </c>
      <c r="F49" s="94">
        <v>351328</v>
      </c>
      <c r="G49" s="116">
        <v>769800</v>
      </c>
      <c r="H49" s="94">
        <v>0</v>
      </c>
      <c r="I49" s="118">
        <f>SUM(B49:H49)</f>
        <v>4532460</v>
      </c>
    </row>
    <row r="50" spans="1:9" ht="14.25" thickTop="1" thickBot="1" x14ac:dyDescent="0.25">
      <c r="A50" s="139">
        <v>42095</v>
      </c>
      <c r="B50" s="93">
        <v>1378007</v>
      </c>
      <c r="C50" s="94">
        <v>436261</v>
      </c>
      <c r="D50" s="94">
        <v>1270900</v>
      </c>
      <c r="E50" s="94">
        <v>340564</v>
      </c>
      <c r="F50" s="94">
        <v>356128</v>
      </c>
      <c r="G50" s="116">
        <v>770500</v>
      </c>
      <c r="H50" s="94">
        <v>0</v>
      </c>
      <c r="I50" s="118">
        <f>SUM(B50:H50)</f>
        <v>4552360</v>
      </c>
    </row>
    <row r="51" spans="1:9" ht="13.5" thickTop="1" x14ac:dyDescent="0.2"/>
    <row r="52" spans="1:9" x14ac:dyDescent="0.2">
      <c r="A52" s="86"/>
      <c r="B52" s="87"/>
      <c r="C52" s="87"/>
      <c r="D52" s="87"/>
      <c r="E52" s="87"/>
      <c r="F52" s="87"/>
      <c r="G52" s="87"/>
      <c r="H52" s="88"/>
      <c r="I52" s="89"/>
    </row>
    <row r="53" spans="1:9" ht="13.5" thickBot="1" x14ac:dyDescent="0.25">
      <c r="A53" s="86"/>
      <c r="B53" s="87"/>
      <c r="C53" s="87"/>
      <c r="D53" s="87"/>
      <c r="E53" s="87"/>
      <c r="F53" s="87"/>
      <c r="G53" s="87"/>
      <c r="H53" s="88"/>
      <c r="I53" s="89"/>
    </row>
    <row r="54" spans="1:9" ht="17.25" thickTop="1" thickBot="1" x14ac:dyDescent="0.3">
      <c r="B54" s="317" t="s">
        <v>71</v>
      </c>
      <c r="C54" s="318"/>
      <c r="D54" s="318"/>
      <c r="E54" s="318"/>
      <c r="F54" s="318"/>
      <c r="G54" s="318"/>
      <c r="H54" s="318"/>
    </row>
    <row r="55" spans="1:9" s="80" customFormat="1" ht="26.25" customHeight="1" thickTop="1" thickBot="1" x14ac:dyDescent="0.25">
      <c r="A55" s="77" t="s">
        <v>0</v>
      </c>
      <c r="B55" s="78" t="s">
        <v>64</v>
      </c>
      <c r="C55" s="78" t="s">
        <v>65</v>
      </c>
      <c r="D55" s="78" t="s">
        <v>66</v>
      </c>
      <c r="E55" s="78" t="s">
        <v>67</v>
      </c>
      <c r="F55" s="78" t="s">
        <v>68</v>
      </c>
      <c r="G55" s="78" t="s">
        <v>69</v>
      </c>
      <c r="H55" s="78" t="s">
        <v>82</v>
      </c>
      <c r="I55" s="79" t="s">
        <v>3</v>
      </c>
    </row>
    <row r="56" spans="1:9" ht="13.5" thickTop="1" x14ac:dyDescent="0.2">
      <c r="A56" s="120">
        <v>2003</v>
      </c>
      <c r="B56" s="194" t="s">
        <v>5</v>
      </c>
      <c r="C56" s="176" t="s">
        <v>5</v>
      </c>
      <c r="D56" s="176" t="s">
        <v>5</v>
      </c>
      <c r="E56" s="176" t="s">
        <v>5</v>
      </c>
      <c r="F56" s="176" t="s">
        <v>5</v>
      </c>
      <c r="G56" s="177" t="s">
        <v>5</v>
      </c>
      <c r="H56" s="131">
        <v>0</v>
      </c>
      <c r="I56" s="195"/>
    </row>
    <row r="57" spans="1:9" x14ac:dyDescent="0.2">
      <c r="A57" s="121">
        <v>2004</v>
      </c>
      <c r="B57" s="175" t="s">
        <v>5</v>
      </c>
      <c r="C57" s="176" t="s">
        <v>5</v>
      </c>
      <c r="D57" s="176" t="s">
        <v>5</v>
      </c>
      <c r="E57" s="176" t="s">
        <v>5</v>
      </c>
      <c r="F57" s="176" t="s">
        <v>5</v>
      </c>
      <c r="G57" s="177" t="s">
        <v>5</v>
      </c>
      <c r="H57" s="132">
        <v>0</v>
      </c>
      <c r="I57" s="196"/>
    </row>
    <row r="58" spans="1:9" x14ac:dyDescent="0.2">
      <c r="A58" s="121">
        <v>2005</v>
      </c>
      <c r="B58" s="175" t="s">
        <v>5</v>
      </c>
      <c r="C58" s="176" t="s">
        <v>5</v>
      </c>
      <c r="D58" s="176" t="s">
        <v>5</v>
      </c>
      <c r="E58" s="176" t="s">
        <v>5</v>
      </c>
      <c r="F58" s="176" t="s">
        <v>5</v>
      </c>
      <c r="G58" s="177" t="s">
        <v>5</v>
      </c>
      <c r="H58" s="132">
        <v>0</v>
      </c>
      <c r="I58" s="196"/>
    </row>
    <row r="59" spans="1:9" x14ac:dyDescent="0.2">
      <c r="A59" s="121">
        <v>2006</v>
      </c>
      <c r="B59" s="175" t="s">
        <v>5</v>
      </c>
      <c r="C59" s="176" t="s">
        <v>5</v>
      </c>
      <c r="D59" s="176" t="s">
        <v>5</v>
      </c>
      <c r="E59" s="176" t="s">
        <v>5</v>
      </c>
      <c r="F59" s="176" t="s">
        <v>5</v>
      </c>
      <c r="G59" s="177" t="s">
        <v>5</v>
      </c>
      <c r="H59" s="128" t="s">
        <v>83</v>
      </c>
      <c r="I59" s="196"/>
    </row>
    <row r="60" spans="1:9" x14ac:dyDescent="0.2">
      <c r="A60" s="121">
        <v>2007</v>
      </c>
      <c r="B60" s="175" t="s">
        <v>5</v>
      </c>
      <c r="C60" s="176" t="s">
        <v>5</v>
      </c>
      <c r="D60" s="176" t="s">
        <v>5</v>
      </c>
      <c r="E60" s="176" t="s">
        <v>5</v>
      </c>
      <c r="F60" s="176" t="s">
        <v>5</v>
      </c>
      <c r="G60" s="177" t="s">
        <v>5</v>
      </c>
      <c r="H60" s="128" t="s">
        <v>83</v>
      </c>
      <c r="I60" s="196"/>
    </row>
    <row r="61" spans="1:9" x14ac:dyDescent="0.2">
      <c r="A61" s="121">
        <v>2008</v>
      </c>
      <c r="B61" s="175" t="s">
        <v>5</v>
      </c>
      <c r="C61" s="176" t="s">
        <v>5</v>
      </c>
      <c r="D61" s="176" t="s">
        <v>5</v>
      </c>
      <c r="E61" s="176" t="s">
        <v>5</v>
      </c>
      <c r="F61" s="176" t="s">
        <v>5</v>
      </c>
      <c r="G61" s="177" t="s">
        <v>5</v>
      </c>
      <c r="H61" s="128" t="s">
        <v>83</v>
      </c>
      <c r="I61" s="196"/>
    </row>
    <row r="62" spans="1:9" x14ac:dyDescent="0.2">
      <c r="A62" s="121">
        <v>2009</v>
      </c>
      <c r="B62" s="175" t="s">
        <v>5</v>
      </c>
      <c r="C62" s="176" t="s">
        <v>5</v>
      </c>
      <c r="D62" s="176" t="s">
        <v>5</v>
      </c>
      <c r="E62" s="176" t="s">
        <v>5</v>
      </c>
      <c r="F62" s="176" t="s">
        <v>5</v>
      </c>
      <c r="G62" s="177" t="s">
        <v>5</v>
      </c>
      <c r="H62" s="128" t="s">
        <v>83</v>
      </c>
      <c r="I62" s="196"/>
    </row>
    <row r="63" spans="1:9" ht="13.5" thickBot="1" x14ac:dyDescent="0.25">
      <c r="A63" s="122">
        <v>2010</v>
      </c>
      <c r="B63" s="119">
        <v>949365</v>
      </c>
      <c r="C63" s="105">
        <v>266224</v>
      </c>
      <c r="D63" s="105">
        <v>657298</v>
      </c>
      <c r="E63" s="105">
        <v>143770</v>
      </c>
      <c r="F63" s="105">
        <v>202143</v>
      </c>
      <c r="G63" s="113">
        <v>310112</v>
      </c>
      <c r="H63" s="129" t="s">
        <v>83</v>
      </c>
      <c r="I63" s="187">
        <f t="shared" ref="I63:I66" si="3">SUM(B63:H63)</f>
        <v>2528912</v>
      </c>
    </row>
    <row r="64" spans="1:9" ht="14.25" thickTop="1" thickBot="1" x14ac:dyDescent="0.25">
      <c r="A64" s="122">
        <v>2011</v>
      </c>
      <c r="B64" s="124">
        <v>1011926</v>
      </c>
      <c r="C64" s="100">
        <v>290986</v>
      </c>
      <c r="D64" s="100">
        <v>731205</v>
      </c>
      <c r="E64" s="100">
        <v>180479</v>
      </c>
      <c r="F64" s="100">
        <v>225211</v>
      </c>
      <c r="G64" s="115">
        <v>380672</v>
      </c>
      <c r="H64" s="130" t="s">
        <v>83</v>
      </c>
      <c r="I64" s="187">
        <f t="shared" si="3"/>
        <v>2820479</v>
      </c>
    </row>
    <row r="65" spans="1:11" ht="14.25" thickTop="1" thickBot="1" x14ac:dyDescent="0.25">
      <c r="A65" s="122">
        <v>2012</v>
      </c>
      <c r="B65" s="90">
        <v>1062927</v>
      </c>
      <c r="C65" s="92">
        <v>303818</v>
      </c>
      <c r="D65" s="92">
        <v>838426</v>
      </c>
      <c r="E65" s="92">
        <v>183005</v>
      </c>
      <c r="F65" s="92">
        <v>232752</v>
      </c>
      <c r="G65" s="92">
        <v>399968</v>
      </c>
      <c r="H65" s="94">
        <v>0</v>
      </c>
      <c r="I65" s="187">
        <f t="shared" si="3"/>
        <v>3020896</v>
      </c>
    </row>
    <row r="66" spans="1:11" ht="14.25" thickTop="1" thickBot="1" x14ac:dyDescent="0.25">
      <c r="A66" s="98">
        <v>2013</v>
      </c>
      <c r="B66" s="201">
        <v>1066874</v>
      </c>
      <c r="C66" s="199">
        <v>310205</v>
      </c>
      <c r="D66" s="199">
        <v>906820</v>
      </c>
      <c r="E66" s="199">
        <v>228614</v>
      </c>
      <c r="F66" s="199">
        <v>228644</v>
      </c>
      <c r="G66" s="200">
        <v>484876</v>
      </c>
      <c r="H66" s="185">
        <v>0</v>
      </c>
      <c r="I66" s="187">
        <f t="shared" si="3"/>
        <v>3226033</v>
      </c>
    </row>
    <row r="67" spans="1:11" ht="14.25" thickTop="1" thickBot="1" x14ac:dyDescent="0.25">
      <c r="A67" s="98">
        <v>2014</v>
      </c>
      <c r="B67" s="246">
        <v>1098040</v>
      </c>
      <c r="C67" s="240">
        <v>315038</v>
      </c>
      <c r="D67" s="185">
        <v>980858</v>
      </c>
      <c r="E67" s="185">
        <v>234834</v>
      </c>
      <c r="F67" s="185">
        <v>243030</v>
      </c>
      <c r="G67" s="186">
        <v>489778</v>
      </c>
      <c r="H67" s="185">
        <v>0</v>
      </c>
      <c r="I67" s="187">
        <f>SUM(B67:H67)</f>
        <v>3361578</v>
      </c>
    </row>
    <row r="68" spans="1:11" ht="14.25" thickTop="1" thickBot="1" x14ac:dyDescent="0.25">
      <c r="A68" s="139">
        <v>42005</v>
      </c>
      <c r="B68" s="246">
        <v>1082166</v>
      </c>
      <c r="C68" s="246">
        <v>310891</v>
      </c>
      <c r="D68" s="246">
        <v>991194</v>
      </c>
      <c r="E68" s="246">
        <v>234170</v>
      </c>
      <c r="F68" s="246">
        <v>252571</v>
      </c>
      <c r="G68" s="246">
        <v>486430</v>
      </c>
      <c r="H68" s="246">
        <v>0</v>
      </c>
      <c r="I68" s="187">
        <f>SUM(B68:H68)</f>
        <v>3357422</v>
      </c>
    </row>
    <row r="69" spans="1:11" ht="14.25" thickTop="1" thickBot="1" x14ac:dyDescent="0.25">
      <c r="A69" s="139">
        <v>42036</v>
      </c>
      <c r="B69" s="246">
        <v>1082595</v>
      </c>
      <c r="C69" s="246">
        <v>310899</v>
      </c>
      <c r="D69" s="246">
        <v>991935</v>
      </c>
      <c r="E69" s="246">
        <v>234102</v>
      </c>
      <c r="F69" s="246">
        <v>241650</v>
      </c>
      <c r="G69" s="246">
        <v>478074</v>
      </c>
      <c r="H69" s="246">
        <v>0</v>
      </c>
      <c r="I69" s="187">
        <f>SUM(B69:H69)</f>
        <v>3339255</v>
      </c>
    </row>
    <row r="70" spans="1:11" ht="14.25" thickTop="1" thickBot="1" x14ac:dyDescent="0.25">
      <c r="A70" s="139">
        <v>42064</v>
      </c>
      <c r="B70" s="246">
        <v>1118896</v>
      </c>
      <c r="C70" s="246">
        <v>317590</v>
      </c>
      <c r="D70" s="246">
        <v>989007</v>
      </c>
      <c r="E70" s="246">
        <v>237885</v>
      </c>
      <c r="F70" s="246">
        <v>245094</v>
      </c>
      <c r="G70" s="246">
        <v>493343</v>
      </c>
      <c r="H70" s="240">
        <v>0</v>
      </c>
      <c r="I70" s="187">
        <f>SUM(B70:H70)</f>
        <v>3401815</v>
      </c>
    </row>
    <row r="71" spans="1:11" ht="14.25" thickTop="1" thickBot="1" x14ac:dyDescent="0.25">
      <c r="A71" s="139">
        <v>42095</v>
      </c>
      <c r="B71" s="246">
        <v>1106972</v>
      </c>
      <c r="C71" s="246">
        <v>319673</v>
      </c>
      <c r="D71" s="246">
        <v>1002509</v>
      </c>
      <c r="E71" s="246">
        <v>238927</v>
      </c>
      <c r="F71" s="246">
        <v>245349</v>
      </c>
      <c r="G71" s="246">
        <v>492462</v>
      </c>
      <c r="H71" s="240">
        <v>0</v>
      </c>
      <c r="I71" s="187">
        <f>SUM(B71:H71)</f>
        <v>3405892</v>
      </c>
    </row>
    <row r="72" spans="1:11" ht="13.5" thickTop="1" x14ac:dyDescent="0.2">
      <c r="A72" s="86"/>
      <c r="B72" s="87"/>
      <c r="C72" s="87"/>
      <c r="D72" s="87"/>
      <c r="E72" s="87"/>
      <c r="F72" s="87"/>
      <c r="G72" s="87"/>
      <c r="H72" s="88"/>
      <c r="I72" s="89"/>
    </row>
    <row r="73" spans="1:11" ht="13.5" thickBot="1" x14ac:dyDescent="0.25">
      <c r="A73" s="86"/>
      <c r="B73" s="87"/>
      <c r="C73" s="87"/>
      <c r="D73" s="87"/>
      <c r="E73" s="87"/>
      <c r="F73" s="87"/>
      <c r="G73" s="87"/>
      <c r="H73" s="88"/>
      <c r="I73" s="89"/>
    </row>
    <row r="74" spans="1:11" ht="17.25" thickTop="1" thickBot="1" x14ac:dyDescent="0.3">
      <c r="B74" s="317" t="s">
        <v>72</v>
      </c>
      <c r="C74" s="318"/>
      <c r="D74" s="318"/>
      <c r="E74" s="318"/>
      <c r="F74" s="318"/>
      <c r="G74" s="318"/>
      <c r="H74" s="318"/>
    </row>
    <row r="75" spans="1:11" s="80" customFormat="1" ht="26.25" customHeight="1" thickTop="1" thickBot="1" x14ac:dyDescent="0.25">
      <c r="A75" s="77" t="s">
        <v>0</v>
      </c>
      <c r="B75" s="78" t="s">
        <v>64</v>
      </c>
      <c r="C75" s="78" t="s">
        <v>65</v>
      </c>
      <c r="D75" s="78" t="s">
        <v>66</v>
      </c>
      <c r="E75" s="78" t="s">
        <v>67</v>
      </c>
      <c r="F75" s="78" t="s">
        <v>68</v>
      </c>
      <c r="G75" s="78" t="s">
        <v>69</v>
      </c>
      <c r="H75" s="78" t="s">
        <v>82</v>
      </c>
      <c r="I75" s="79" t="s">
        <v>3</v>
      </c>
    </row>
    <row r="76" spans="1:11" ht="14.25" thickTop="1" thickBot="1" x14ac:dyDescent="0.25">
      <c r="A76" s="120">
        <v>2003</v>
      </c>
      <c r="B76" s="175" t="s">
        <v>5</v>
      </c>
      <c r="C76" s="176" t="s">
        <v>5</v>
      </c>
      <c r="D76" s="176" t="s">
        <v>5</v>
      </c>
      <c r="E76" s="176" t="s">
        <v>5</v>
      </c>
      <c r="F76" s="176" t="s">
        <v>5</v>
      </c>
      <c r="G76" s="177" t="s">
        <v>5</v>
      </c>
      <c r="H76" s="131">
        <v>0</v>
      </c>
      <c r="I76" s="187">
        <v>1549046</v>
      </c>
      <c r="K76" s="70"/>
    </row>
    <row r="77" spans="1:11" ht="14.25" thickTop="1" thickBot="1" x14ac:dyDescent="0.25">
      <c r="A77" s="121">
        <v>2004</v>
      </c>
      <c r="B77" s="175" t="s">
        <v>5</v>
      </c>
      <c r="C77" s="176" t="s">
        <v>5</v>
      </c>
      <c r="D77" s="176" t="s">
        <v>5</v>
      </c>
      <c r="E77" s="176" t="s">
        <v>5</v>
      </c>
      <c r="F77" s="176" t="s">
        <v>5</v>
      </c>
      <c r="G77" s="177" t="s">
        <v>5</v>
      </c>
      <c r="H77" s="132">
        <v>0</v>
      </c>
      <c r="I77" s="187">
        <v>1612261</v>
      </c>
      <c r="K77" s="70"/>
    </row>
    <row r="78" spans="1:11" ht="14.25" thickTop="1" thickBot="1" x14ac:dyDescent="0.25">
      <c r="A78" s="121">
        <v>2005</v>
      </c>
      <c r="B78" s="175" t="s">
        <v>5</v>
      </c>
      <c r="C78" s="176" t="s">
        <v>5</v>
      </c>
      <c r="D78" s="176" t="s">
        <v>5</v>
      </c>
      <c r="E78" s="176" t="s">
        <v>5</v>
      </c>
      <c r="F78" s="176" t="s">
        <v>5</v>
      </c>
      <c r="G78" s="177" t="s">
        <v>5</v>
      </c>
      <c r="H78" s="132">
        <v>0</v>
      </c>
      <c r="I78" s="187">
        <v>1701496</v>
      </c>
      <c r="K78" s="70"/>
    </row>
    <row r="79" spans="1:11" ht="14.25" thickTop="1" thickBot="1" x14ac:dyDescent="0.25">
      <c r="A79" s="121">
        <v>2006</v>
      </c>
      <c r="B79" s="175" t="s">
        <v>5</v>
      </c>
      <c r="C79" s="176" t="s">
        <v>5</v>
      </c>
      <c r="D79" s="176" t="s">
        <v>5</v>
      </c>
      <c r="E79" s="176" t="s">
        <v>5</v>
      </c>
      <c r="F79" s="176" t="s">
        <v>5</v>
      </c>
      <c r="G79" s="177" t="s">
        <v>5</v>
      </c>
      <c r="H79" s="128" t="s">
        <v>83</v>
      </c>
      <c r="I79" s="187">
        <v>1775232</v>
      </c>
      <c r="K79" s="70"/>
    </row>
    <row r="80" spans="1:11" ht="14.25" thickTop="1" thickBot="1" x14ac:dyDescent="0.25">
      <c r="A80" s="121">
        <v>2007</v>
      </c>
      <c r="B80" s="175" t="s">
        <v>5</v>
      </c>
      <c r="C80" s="176" t="s">
        <v>5</v>
      </c>
      <c r="D80" s="176" t="s">
        <v>5</v>
      </c>
      <c r="E80" s="176" t="s">
        <v>5</v>
      </c>
      <c r="F80" s="176" t="s">
        <v>5</v>
      </c>
      <c r="G80" s="177" t="s">
        <v>5</v>
      </c>
      <c r="H80" s="128" t="s">
        <v>83</v>
      </c>
      <c r="I80" s="187">
        <v>1823120</v>
      </c>
      <c r="K80" s="55"/>
    </row>
    <row r="81" spans="1:9" ht="14.25" thickTop="1" thickBot="1" x14ac:dyDescent="0.25">
      <c r="A81" s="121">
        <v>2008</v>
      </c>
      <c r="B81" s="175" t="s">
        <v>5</v>
      </c>
      <c r="C81" s="176" t="s">
        <v>5</v>
      </c>
      <c r="D81" s="176" t="s">
        <v>5</v>
      </c>
      <c r="E81" s="176" t="s">
        <v>5</v>
      </c>
      <c r="F81" s="176" t="s">
        <v>5</v>
      </c>
      <c r="G81" s="177" t="s">
        <v>5</v>
      </c>
      <c r="H81" s="128" t="s">
        <v>83</v>
      </c>
      <c r="I81" s="187">
        <v>1909961</v>
      </c>
    </row>
    <row r="82" spans="1:9" ht="14.25" thickTop="1" thickBot="1" x14ac:dyDescent="0.25">
      <c r="A82" s="121">
        <v>2009</v>
      </c>
      <c r="B82" s="175" t="s">
        <v>5</v>
      </c>
      <c r="C82" s="176" t="s">
        <v>5</v>
      </c>
      <c r="D82" s="176" t="s">
        <v>5</v>
      </c>
      <c r="E82" s="176" t="s">
        <v>5</v>
      </c>
      <c r="F82" s="176" t="s">
        <v>5</v>
      </c>
      <c r="G82" s="177" t="s">
        <v>5</v>
      </c>
      <c r="H82" s="128" t="s">
        <v>83</v>
      </c>
      <c r="I82" s="187">
        <v>2011228</v>
      </c>
    </row>
    <row r="83" spans="1:9" ht="14.25" thickTop="1" thickBot="1" x14ac:dyDescent="0.25">
      <c r="A83" s="121">
        <v>2010</v>
      </c>
      <c r="B83" s="123">
        <v>810431</v>
      </c>
      <c r="C83" s="92">
        <v>197536</v>
      </c>
      <c r="D83" s="92">
        <v>516715</v>
      </c>
      <c r="E83" s="92">
        <v>117233</v>
      </c>
      <c r="F83" s="92">
        <v>143356</v>
      </c>
      <c r="G83" s="114">
        <v>300487</v>
      </c>
      <c r="H83" s="129" t="s">
        <v>83</v>
      </c>
      <c r="I83" s="187">
        <f t="shared" ref="I83:I86" si="4">SUM(B83:H83)</f>
        <v>2085758</v>
      </c>
    </row>
    <row r="84" spans="1:9" ht="14.25" thickTop="1" thickBot="1" x14ac:dyDescent="0.25">
      <c r="A84" s="122">
        <v>2011</v>
      </c>
      <c r="B84" s="124">
        <v>817393</v>
      </c>
      <c r="C84" s="100">
        <v>207241</v>
      </c>
      <c r="D84" s="100">
        <v>545270</v>
      </c>
      <c r="E84" s="100">
        <v>137285</v>
      </c>
      <c r="F84" s="100">
        <v>156600</v>
      </c>
      <c r="G84" s="115">
        <v>355950</v>
      </c>
      <c r="H84" s="130" t="s">
        <v>83</v>
      </c>
      <c r="I84" s="187">
        <f t="shared" si="4"/>
        <v>2219739</v>
      </c>
    </row>
    <row r="85" spans="1:9" ht="14.25" thickTop="1" thickBot="1" x14ac:dyDescent="0.25">
      <c r="A85" s="121">
        <v>2012</v>
      </c>
      <c r="B85" s="90">
        <v>842206</v>
      </c>
      <c r="C85" s="92">
        <v>218436</v>
      </c>
      <c r="D85" s="92">
        <v>575432</v>
      </c>
      <c r="E85" s="92">
        <v>140569</v>
      </c>
      <c r="F85" s="92">
        <v>160446</v>
      </c>
      <c r="G85" s="92">
        <v>370041</v>
      </c>
      <c r="H85" s="132">
        <v>0</v>
      </c>
      <c r="I85" s="187">
        <f t="shared" si="4"/>
        <v>2307130</v>
      </c>
    </row>
    <row r="86" spans="1:9" ht="14.25" thickTop="1" thickBot="1" x14ac:dyDescent="0.25">
      <c r="A86" s="197">
        <v>2013</v>
      </c>
      <c r="B86" s="198">
        <v>876284</v>
      </c>
      <c r="C86" s="199">
        <v>228443</v>
      </c>
      <c r="D86" s="199">
        <v>605304</v>
      </c>
      <c r="E86" s="199">
        <v>151101</v>
      </c>
      <c r="F86" s="199">
        <v>170770</v>
      </c>
      <c r="G86" s="200">
        <v>382558</v>
      </c>
      <c r="H86" s="132">
        <v>0</v>
      </c>
      <c r="I86" s="187">
        <f t="shared" si="4"/>
        <v>2414460</v>
      </c>
    </row>
    <row r="87" spans="1:9" ht="14.25" thickTop="1" thickBot="1" x14ac:dyDescent="0.25">
      <c r="A87" s="197">
        <v>2014</v>
      </c>
      <c r="B87" s="246">
        <v>893377</v>
      </c>
      <c r="C87" s="185">
        <v>232112</v>
      </c>
      <c r="D87" s="185">
        <v>634019</v>
      </c>
      <c r="E87" s="185">
        <v>157379</v>
      </c>
      <c r="F87" s="185">
        <v>176475</v>
      </c>
      <c r="G87" s="186">
        <v>385576</v>
      </c>
      <c r="H87" s="132">
        <v>0</v>
      </c>
      <c r="I87" s="187">
        <f>SUM(B87:H87)</f>
        <v>2478938</v>
      </c>
    </row>
    <row r="88" spans="1:9" ht="14.25" thickTop="1" thickBot="1" x14ac:dyDescent="0.25">
      <c r="A88" s="139">
        <v>42005</v>
      </c>
      <c r="B88" s="246">
        <v>889430</v>
      </c>
      <c r="C88" s="185">
        <v>232146</v>
      </c>
      <c r="D88" s="246">
        <v>633297</v>
      </c>
      <c r="E88" s="185">
        <v>157725</v>
      </c>
      <c r="F88" s="246">
        <v>179413</v>
      </c>
      <c r="G88" s="185">
        <v>384850</v>
      </c>
      <c r="H88" s="132">
        <v>0</v>
      </c>
      <c r="I88" s="187">
        <f>SUM(B88:H88)</f>
        <v>2476861</v>
      </c>
    </row>
    <row r="89" spans="1:9" ht="14.25" thickTop="1" thickBot="1" x14ac:dyDescent="0.25">
      <c r="A89" s="139">
        <v>42036</v>
      </c>
      <c r="B89" s="246">
        <v>888695</v>
      </c>
      <c r="C89" s="185">
        <v>232356</v>
      </c>
      <c r="D89" s="246">
        <v>645300</v>
      </c>
      <c r="E89" s="246">
        <v>166152</v>
      </c>
      <c r="F89" s="185">
        <v>185903</v>
      </c>
      <c r="G89" s="246">
        <v>386046</v>
      </c>
      <c r="H89" s="132">
        <v>0</v>
      </c>
      <c r="I89" s="187">
        <f>SUM(B89:H89)</f>
        <v>2504452</v>
      </c>
    </row>
    <row r="90" spans="1:9" ht="14.25" thickTop="1" thickBot="1" x14ac:dyDescent="0.25">
      <c r="A90" s="139">
        <v>42064</v>
      </c>
      <c r="B90" s="246">
        <v>897461</v>
      </c>
      <c r="C90" s="185">
        <v>233685</v>
      </c>
      <c r="D90" s="246">
        <v>640345</v>
      </c>
      <c r="E90" s="246">
        <v>160020</v>
      </c>
      <c r="F90" s="185">
        <v>178161</v>
      </c>
      <c r="G90" s="246">
        <v>387888</v>
      </c>
      <c r="H90" s="132">
        <v>0</v>
      </c>
      <c r="I90" s="187">
        <f>SUM(B90:H90)</f>
        <v>2497560</v>
      </c>
    </row>
    <row r="91" spans="1:9" ht="14.25" thickTop="1" thickBot="1" x14ac:dyDescent="0.25">
      <c r="A91" s="139">
        <v>42095</v>
      </c>
      <c r="B91" s="246">
        <v>899413</v>
      </c>
      <c r="C91" s="246">
        <v>234428</v>
      </c>
      <c r="D91" s="246">
        <v>643888</v>
      </c>
      <c r="E91" s="246">
        <v>164045</v>
      </c>
      <c r="F91" s="246">
        <v>178760</v>
      </c>
      <c r="G91" s="246">
        <v>387385</v>
      </c>
      <c r="H91" s="132">
        <v>0</v>
      </c>
      <c r="I91" s="187">
        <f>SUM(B91:H91)</f>
        <v>2507919</v>
      </c>
    </row>
    <row r="92" spans="1:9" ht="12" customHeight="1" thickTop="1" x14ac:dyDescent="0.2"/>
    <row r="93" spans="1:9" x14ac:dyDescent="0.2">
      <c r="A93" s="178" t="s">
        <v>48</v>
      </c>
    </row>
    <row r="94" spans="1:9" x14ac:dyDescent="0.2">
      <c r="A94" s="179" t="s">
        <v>50</v>
      </c>
      <c r="D94" s="7"/>
      <c r="G94" s="89"/>
      <c r="H94" s="89"/>
    </row>
    <row r="95" spans="1:9" x14ac:dyDescent="0.2">
      <c r="A95" s="180" t="s">
        <v>73</v>
      </c>
      <c r="B95" s="87"/>
      <c r="C95" s="95"/>
      <c r="D95" s="87"/>
      <c r="E95" s="87"/>
      <c r="F95" s="87"/>
      <c r="G95" s="87"/>
      <c r="H95" s="87"/>
    </row>
    <row r="96" spans="1:9" x14ac:dyDescent="0.2">
      <c r="A96" s="180" t="s">
        <v>76</v>
      </c>
      <c r="B96" s="87"/>
      <c r="C96" s="95"/>
      <c r="D96" s="87"/>
      <c r="E96" s="87"/>
      <c r="F96" s="87"/>
      <c r="G96" s="87"/>
      <c r="H96" s="87"/>
    </row>
    <row r="97" spans="1:8" x14ac:dyDescent="0.2">
      <c r="A97" s="180" t="s">
        <v>84</v>
      </c>
      <c r="B97" s="87"/>
      <c r="C97" s="95"/>
      <c r="D97" s="87"/>
      <c r="E97" s="87"/>
      <c r="F97" s="87"/>
      <c r="G97" s="87"/>
      <c r="H97" s="87"/>
    </row>
    <row r="98" spans="1:8" x14ac:dyDescent="0.2">
      <c r="A98" s="179"/>
      <c r="H98" s="96"/>
    </row>
    <row r="99" spans="1:8" x14ac:dyDescent="0.2">
      <c r="A99" s="106"/>
    </row>
    <row r="100" spans="1:8" x14ac:dyDescent="0.2">
      <c r="A100" s="106"/>
    </row>
    <row r="114" spans="1:11" s="97" customFormat="1" x14ac:dyDescent="0.2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</row>
    <row r="115" spans="1:11" s="97" customFormat="1" ht="26.25" customHeight="1" x14ac:dyDescent="0.25">
      <c r="A115" s="76"/>
      <c r="B115" s="316"/>
      <c r="C115" s="316"/>
      <c r="D115" s="316"/>
      <c r="E115" s="316"/>
      <c r="F115" s="316"/>
      <c r="G115" s="316"/>
      <c r="H115" s="260"/>
      <c r="I115" s="76"/>
      <c r="J115" s="76"/>
      <c r="K115" s="76"/>
    </row>
    <row r="116" spans="1:11" s="97" customFormat="1" x14ac:dyDescent="0.2">
      <c r="A116" s="261"/>
      <c r="B116" s="261"/>
      <c r="C116" s="261"/>
      <c r="D116" s="262"/>
      <c r="E116" s="262"/>
      <c r="F116" s="262"/>
      <c r="G116" s="261"/>
      <c r="H116" s="262"/>
      <c r="I116" s="76"/>
      <c r="J116" s="76"/>
      <c r="K116" s="76"/>
    </row>
    <row r="117" spans="1:11" s="97" customFormat="1" x14ac:dyDescent="0.2">
      <c r="A117" s="263"/>
      <c r="B117" s="89"/>
      <c r="C117" s="89"/>
      <c r="D117" s="89"/>
      <c r="E117" s="264"/>
      <c r="F117" s="264"/>
      <c r="G117" s="264"/>
      <c r="H117" s="89"/>
      <c r="I117" s="89"/>
      <c r="J117" s="76"/>
      <c r="K117" s="76"/>
    </row>
    <row r="118" spans="1:11" s="97" customFormat="1" x14ac:dyDescent="0.2">
      <c r="A118" s="263"/>
      <c r="B118" s="265"/>
      <c r="C118" s="89"/>
      <c r="D118" s="265"/>
      <c r="E118" s="265"/>
      <c r="F118" s="264"/>
      <c r="G118" s="264"/>
      <c r="H118" s="89"/>
      <c r="I118" s="89"/>
      <c r="J118" s="76"/>
      <c r="K118" s="76"/>
    </row>
    <row r="119" spans="1:11" s="97" customFormat="1" x14ac:dyDescent="0.2">
      <c r="A119" s="263"/>
      <c r="B119" s="265"/>
      <c r="C119" s="265"/>
      <c r="D119" s="265"/>
      <c r="E119" s="265"/>
      <c r="F119" s="264"/>
      <c r="G119" s="264"/>
      <c r="H119" s="89"/>
      <c r="I119" s="89"/>
      <c r="J119" s="76"/>
      <c r="K119" s="76"/>
    </row>
    <row r="120" spans="1:11" s="97" customFormat="1" x14ac:dyDescent="0.2">
      <c r="A120" s="263"/>
      <c r="B120" s="265"/>
      <c r="C120" s="265"/>
      <c r="D120" s="265"/>
      <c r="E120" s="265"/>
      <c r="F120" s="265"/>
      <c r="G120" s="265"/>
      <c r="H120" s="89"/>
      <c r="I120" s="89"/>
      <c r="J120" s="76"/>
      <c r="K120" s="76"/>
    </row>
    <row r="121" spans="1:11" s="97" customFormat="1" x14ac:dyDescent="0.2">
      <c r="A121" s="263"/>
      <c r="B121" s="265"/>
      <c r="C121" s="265"/>
      <c r="D121" s="265"/>
      <c r="E121" s="265"/>
      <c r="F121" s="265"/>
      <c r="G121" s="265"/>
      <c r="H121" s="89"/>
      <c r="I121" s="89"/>
      <c r="J121" s="76"/>
      <c r="K121" s="76"/>
    </row>
    <row r="122" spans="1:11" s="97" customFormat="1" x14ac:dyDescent="0.2">
      <c r="A122" s="263"/>
      <c r="B122" s="265"/>
      <c r="C122" s="89"/>
      <c r="D122" s="265"/>
      <c r="E122" s="265"/>
      <c r="F122" s="265"/>
      <c r="G122" s="265"/>
      <c r="H122" s="89"/>
      <c r="I122" s="89"/>
      <c r="J122" s="76"/>
      <c r="K122" s="76"/>
    </row>
    <row r="123" spans="1:11" s="97" customFormat="1" x14ac:dyDescent="0.2">
      <c r="A123" s="263"/>
      <c r="B123" s="314"/>
      <c r="C123" s="314"/>
      <c r="D123" s="265"/>
      <c r="E123" s="265"/>
      <c r="F123" s="265"/>
      <c r="G123" s="265"/>
      <c r="H123" s="89"/>
      <c r="I123" s="89"/>
      <c r="J123" s="76"/>
      <c r="K123" s="76"/>
    </row>
    <row r="124" spans="1:11" s="97" customFormat="1" x14ac:dyDescent="0.2">
      <c r="A124" s="86"/>
      <c r="B124" s="314"/>
      <c r="C124" s="314"/>
      <c r="D124" s="265"/>
      <c r="E124" s="265"/>
      <c r="F124" s="265"/>
      <c r="G124" s="265"/>
      <c r="H124" s="89"/>
      <c r="I124" s="89"/>
      <c r="J124" s="76"/>
      <c r="K124" s="76"/>
    </row>
    <row r="125" spans="1:11" s="97" customFormat="1" x14ac:dyDescent="0.2">
      <c r="A125" s="86"/>
      <c r="B125" s="314"/>
      <c r="C125" s="314"/>
      <c r="D125" s="265"/>
      <c r="E125" s="265"/>
      <c r="F125" s="265"/>
      <c r="G125" s="265"/>
      <c r="H125" s="89"/>
      <c r="I125" s="89"/>
      <c r="J125" s="76"/>
      <c r="K125" s="76"/>
    </row>
    <row r="126" spans="1:11" s="97" customFormat="1" x14ac:dyDescent="0.2">
      <c r="A126" s="86"/>
      <c r="B126" s="314"/>
      <c r="C126" s="314"/>
      <c r="D126" s="265"/>
      <c r="E126" s="265"/>
      <c r="F126" s="265"/>
      <c r="G126" s="265"/>
      <c r="H126" s="89"/>
      <c r="I126" s="89"/>
      <c r="J126" s="76"/>
      <c r="K126" s="76"/>
    </row>
    <row r="127" spans="1:11" s="97" customFormat="1" x14ac:dyDescent="0.2">
      <c r="A127" s="86"/>
      <c r="B127" s="265"/>
      <c r="C127" s="265"/>
      <c r="D127" s="265"/>
      <c r="E127" s="265"/>
      <c r="F127" s="265"/>
      <c r="G127" s="265"/>
      <c r="H127" s="89"/>
      <c r="I127" s="89"/>
      <c r="J127" s="76"/>
      <c r="K127" s="76"/>
    </row>
    <row r="128" spans="1:11" s="97" customFormat="1" x14ac:dyDescent="0.2">
      <c r="A128" s="86"/>
      <c r="B128" s="265"/>
      <c r="C128" s="265"/>
      <c r="D128" s="265"/>
      <c r="E128" s="265"/>
      <c r="F128" s="265"/>
      <c r="G128" s="265"/>
      <c r="H128" s="89"/>
      <c r="I128" s="89"/>
      <c r="J128" s="76"/>
      <c r="K128" s="76"/>
    </row>
    <row r="129" spans="1:11" s="97" customFormat="1" x14ac:dyDescent="0.2">
      <c r="A129" s="86"/>
      <c r="B129" s="265"/>
      <c r="C129" s="265"/>
      <c r="D129" s="265"/>
      <c r="E129" s="265"/>
      <c r="F129" s="265"/>
      <c r="G129" s="265"/>
      <c r="H129" s="89"/>
      <c r="I129" s="89"/>
      <c r="J129" s="76"/>
      <c r="K129" s="76"/>
    </row>
    <row r="130" spans="1:11" s="97" customFormat="1" x14ac:dyDescent="0.2">
      <c r="A130" s="86"/>
      <c r="B130" s="265"/>
      <c r="C130" s="265"/>
      <c r="D130" s="265"/>
      <c r="E130" s="265"/>
      <c r="F130" s="265"/>
      <c r="G130" s="265"/>
      <c r="H130" s="89"/>
      <c r="I130" s="76"/>
      <c r="J130" s="76"/>
      <c r="K130" s="76"/>
    </row>
    <row r="131" spans="1:11" x14ac:dyDescent="0.2">
      <c r="A131" s="86"/>
      <c r="B131" s="314"/>
      <c r="C131" s="314"/>
      <c r="D131" s="265"/>
      <c r="E131" s="265"/>
      <c r="F131" s="265"/>
      <c r="G131" s="265"/>
      <c r="H131" s="89"/>
    </row>
    <row r="132" spans="1:11" x14ac:dyDescent="0.2">
      <c r="A132" s="86"/>
      <c r="B132" s="314"/>
      <c r="C132" s="314"/>
      <c r="D132" s="265"/>
      <c r="E132" s="265"/>
      <c r="F132" s="265"/>
      <c r="G132" s="265"/>
      <c r="H132" s="89"/>
    </row>
    <row r="133" spans="1:11" x14ac:dyDescent="0.2">
      <c r="A133" s="86"/>
      <c r="B133" s="314"/>
      <c r="C133" s="314"/>
      <c r="D133" s="265"/>
      <c r="E133" s="265"/>
      <c r="F133" s="265"/>
      <c r="G133" s="265"/>
      <c r="H133" s="89"/>
    </row>
    <row r="134" spans="1:11" x14ac:dyDescent="0.2">
      <c r="A134" s="86"/>
      <c r="B134" s="314"/>
      <c r="C134" s="314"/>
      <c r="D134" s="265"/>
      <c r="E134" s="265"/>
      <c r="F134" s="265"/>
      <c r="G134" s="265"/>
      <c r="H134" s="89"/>
    </row>
    <row r="135" spans="1:11" x14ac:dyDescent="0.2">
      <c r="A135" s="86"/>
      <c r="B135" s="314"/>
      <c r="C135" s="314"/>
      <c r="D135" s="265"/>
      <c r="E135" s="265"/>
      <c r="F135" s="265"/>
      <c r="G135" s="265"/>
      <c r="H135" s="89"/>
    </row>
    <row r="136" spans="1:11" x14ac:dyDescent="0.2">
      <c r="B136" s="266"/>
      <c r="C136" s="266"/>
      <c r="D136" s="266"/>
      <c r="E136" s="266"/>
      <c r="F136" s="266"/>
      <c r="G136" s="266"/>
    </row>
    <row r="137" spans="1:11" x14ac:dyDescent="0.2">
      <c r="D137" s="266"/>
      <c r="E137" s="266"/>
      <c r="F137" s="266"/>
      <c r="G137" s="266"/>
      <c r="H137" s="266"/>
    </row>
    <row r="138" spans="1:11" x14ac:dyDescent="0.2">
      <c r="B138" s="266"/>
      <c r="C138" s="266"/>
      <c r="D138" s="266"/>
      <c r="E138" s="266"/>
      <c r="F138" s="266"/>
      <c r="G138" s="266"/>
      <c r="H138" s="266"/>
    </row>
    <row r="139" spans="1:11" x14ac:dyDescent="0.2">
      <c r="B139" s="315"/>
      <c r="C139" s="315"/>
      <c r="D139" s="266"/>
      <c r="E139" s="266"/>
      <c r="F139" s="266"/>
      <c r="G139" s="266"/>
      <c r="H139" s="266"/>
    </row>
    <row r="140" spans="1:11" x14ac:dyDescent="0.2">
      <c r="B140" s="266"/>
      <c r="C140" s="266"/>
      <c r="D140" s="266"/>
      <c r="E140" s="266"/>
      <c r="F140" s="266"/>
      <c r="G140" s="266"/>
      <c r="H140" s="266"/>
    </row>
    <row r="141" spans="1:11" x14ac:dyDescent="0.2">
      <c r="B141" s="266"/>
      <c r="C141" s="266"/>
      <c r="D141" s="265"/>
      <c r="E141" s="265"/>
      <c r="F141" s="265"/>
      <c r="G141" s="265"/>
      <c r="H141" s="266"/>
    </row>
    <row r="142" spans="1:11" x14ac:dyDescent="0.2">
      <c r="B142" s="266"/>
      <c r="C142" s="266"/>
      <c r="D142" s="265"/>
      <c r="E142" s="265"/>
      <c r="F142" s="265"/>
      <c r="G142" s="265"/>
      <c r="H142" s="266"/>
    </row>
    <row r="143" spans="1:11" x14ac:dyDescent="0.2">
      <c r="B143" s="266"/>
      <c r="C143" s="266"/>
      <c r="D143" s="265"/>
      <c r="E143" s="266"/>
      <c r="F143" s="266"/>
      <c r="G143" s="266"/>
      <c r="H143" s="266"/>
    </row>
    <row r="144" spans="1:11" x14ac:dyDescent="0.2">
      <c r="B144" s="265"/>
      <c r="C144" s="265"/>
      <c r="D144" s="265"/>
      <c r="E144" s="265"/>
      <c r="F144" s="265"/>
      <c r="G144" s="265"/>
    </row>
    <row r="145" spans="2:7" x14ac:dyDescent="0.2">
      <c r="B145" s="265"/>
      <c r="C145" s="265"/>
      <c r="D145" s="265"/>
      <c r="E145" s="265"/>
      <c r="F145" s="265"/>
      <c r="G145" s="265"/>
    </row>
    <row r="146" spans="2:7" x14ac:dyDescent="0.2">
      <c r="B146" s="265"/>
      <c r="C146" s="265"/>
      <c r="D146" s="265"/>
      <c r="E146" s="265"/>
      <c r="F146" s="265"/>
      <c r="G146" s="265"/>
    </row>
    <row r="147" spans="2:7" x14ac:dyDescent="0.2">
      <c r="B147" s="265"/>
      <c r="C147" s="265"/>
      <c r="D147" s="265"/>
      <c r="E147" s="265"/>
      <c r="F147" s="265"/>
      <c r="G147" s="265"/>
    </row>
    <row r="148" spans="2:7" x14ac:dyDescent="0.2">
      <c r="B148" s="265"/>
      <c r="C148" s="265"/>
      <c r="D148" s="265"/>
      <c r="E148" s="265"/>
      <c r="F148" s="265"/>
      <c r="G148" s="265"/>
    </row>
    <row r="149" spans="2:7" x14ac:dyDescent="0.2">
      <c r="B149" s="265"/>
      <c r="C149" s="265"/>
      <c r="D149" s="265"/>
      <c r="E149" s="265"/>
      <c r="F149" s="265"/>
      <c r="G149" s="265"/>
    </row>
    <row r="150" spans="2:7" x14ac:dyDescent="0.2">
      <c r="B150" s="265"/>
      <c r="C150" s="265"/>
      <c r="D150" s="265"/>
      <c r="E150" s="265"/>
      <c r="F150" s="265"/>
      <c r="G150" s="265"/>
    </row>
    <row r="151" spans="2:7" x14ac:dyDescent="0.2">
      <c r="B151" s="265"/>
      <c r="C151" s="265"/>
      <c r="D151" s="265"/>
      <c r="E151" s="265"/>
      <c r="F151" s="265"/>
      <c r="G151" s="265"/>
    </row>
    <row r="152" spans="2:7" x14ac:dyDescent="0.2">
      <c r="B152" s="265"/>
      <c r="C152" s="265"/>
      <c r="D152" s="265"/>
      <c r="E152" s="265"/>
      <c r="F152" s="265"/>
      <c r="G152" s="265"/>
    </row>
    <row r="153" spans="2:7" x14ac:dyDescent="0.2">
      <c r="B153" s="266"/>
      <c r="C153" s="266"/>
      <c r="D153" s="266"/>
      <c r="E153" s="266"/>
      <c r="F153" s="266"/>
      <c r="G153" s="266"/>
    </row>
    <row r="154" spans="2:7" x14ac:dyDescent="0.2">
      <c r="B154" s="266"/>
      <c r="C154" s="266"/>
      <c r="D154" s="266"/>
      <c r="E154" s="266"/>
      <c r="F154" s="266"/>
      <c r="G154" s="266"/>
    </row>
    <row r="155" spans="2:7" x14ac:dyDescent="0.2">
      <c r="B155" s="266"/>
      <c r="C155" s="266"/>
      <c r="D155" s="266"/>
      <c r="E155" s="266"/>
      <c r="F155" s="266"/>
      <c r="G155" s="266"/>
    </row>
    <row r="156" spans="2:7" x14ac:dyDescent="0.2">
      <c r="B156" s="266"/>
      <c r="C156" s="266"/>
      <c r="D156" s="266"/>
      <c r="E156" s="266"/>
      <c r="F156" s="266"/>
      <c r="G156" s="266"/>
    </row>
  </sheetData>
  <mergeCells count="15">
    <mergeCell ref="B115:G115"/>
    <mergeCell ref="B123:C123"/>
    <mergeCell ref="B124:C124"/>
    <mergeCell ref="B12:H12"/>
    <mergeCell ref="B33:H33"/>
    <mergeCell ref="B54:H54"/>
    <mergeCell ref="B74:H74"/>
    <mergeCell ref="B133:C133"/>
    <mergeCell ref="B134:C134"/>
    <mergeCell ref="B135:C135"/>
    <mergeCell ref="B139:C139"/>
    <mergeCell ref="B125:C125"/>
    <mergeCell ref="B126:C126"/>
    <mergeCell ref="B131:C131"/>
    <mergeCell ref="B132:C132"/>
  </mergeCells>
  <phoneticPr fontId="11" type="noConversion"/>
  <pageMargins left="0.75" right="0.75" top="1" bottom="1" header="0" footer="0"/>
  <pageSetup orientation="portrait" r:id="rId1"/>
  <headerFooter alignWithMargins="0"/>
  <ignoredErrors>
    <ignoredError sqref="I14:I24 I35:I45 I65:I6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5"/>
  <sheetViews>
    <sheetView zoomScaleNormal="100" workbookViewId="0">
      <selection activeCell="B2" sqref="B2"/>
    </sheetView>
  </sheetViews>
  <sheetFormatPr baseColWidth="10" defaultRowHeight="12.75" x14ac:dyDescent="0.2"/>
  <cols>
    <col min="1" max="1" width="11.42578125" style="204"/>
    <col min="2" max="3" width="12.42578125" style="204" customWidth="1"/>
    <col min="4" max="11" width="13" style="204" customWidth="1"/>
    <col min="12" max="13" width="12.42578125" style="204" customWidth="1"/>
    <col min="14" max="14" width="11" style="204" customWidth="1"/>
    <col min="15" max="16384" width="11.42578125" style="204"/>
  </cols>
  <sheetData>
    <row r="1" spans="2:14" x14ac:dyDescent="0.2"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68"/>
    </row>
    <row r="2" spans="2:14" ht="18" x14ac:dyDescent="0.25">
      <c r="B2" s="146" t="s">
        <v>89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68"/>
    </row>
    <row r="3" spans="2:14" ht="14.25" x14ac:dyDescent="0.2">
      <c r="B3" s="205" t="s">
        <v>93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68"/>
    </row>
    <row r="4" spans="2:14" ht="14.25" x14ac:dyDescent="0.2">
      <c r="B4" s="206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68"/>
    </row>
    <row r="5" spans="2:14" ht="14.25" x14ac:dyDescent="0.2">
      <c r="B5" s="206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68"/>
    </row>
    <row r="6" spans="2:14" ht="14.25" x14ac:dyDescent="0.2">
      <c r="B6" s="206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68"/>
    </row>
    <row r="7" spans="2:14" ht="14.25" x14ac:dyDescent="0.2">
      <c r="B7" s="206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68"/>
    </row>
    <row r="8" spans="2:14" x14ac:dyDescent="0.2">
      <c r="B8" s="269" t="s">
        <v>104</v>
      </c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68"/>
    </row>
    <row r="9" spans="2:14" x14ac:dyDescent="0.2">
      <c r="B9" s="207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68"/>
    </row>
    <row r="10" spans="2:14" x14ac:dyDescent="0.2"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68"/>
    </row>
    <row r="11" spans="2:14" x14ac:dyDescent="0.2"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68"/>
    </row>
    <row r="12" spans="2:14" ht="15.75" customHeight="1" thickBot="1" x14ac:dyDescent="0.25">
      <c r="B12" s="209"/>
      <c r="N12" s="210"/>
    </row>
    <row r="13" spans="2:14" ht="18.75" thickBot="1" x14ac:dyDescent="0.25">
      <c r="F13" s="319" t="s">
        <v>20</v>
      </c>
      <c r="G13" s="320"/>
      <c r="H13" s="320"/>
      <c r="I13" s="321"/>
      <c r="N13" s="210"/>
    </row>
    <row r="14" spans="2:14" x14ac:dyDescent="0.2">
      <c r="F14" s="211" t="s">
        <v>14</v>
      </c>
      <c r="G14" s="212" t="s">
        <v>59</v>
      </c>
      <c r="H14" s="212" t="s">
        <v>23</v>
      </c>
      <c r="I14" s="213" t="s">
        <v>19</v>
      </c>
    </row>
    <row r="15" spans="2:14" x14ac:dyDescent="0.2">
      <c r="F15" s="214" t="s">
        <v>15</v>
      </c>
      <c r="G15" s="215">
        <v>211</v>
      </c>
      <c r="H15" s="215">
        <v>0</v>
      </c>
      <c r="I15" s="216">
        <f>SUM(G15:G15)</f>
        <v>211</v>
      </c>
    </row>
    <row r="16" spans="2:14" x14ac:dyDescent="0.2">
      <c r="F16" s="214" t="s">
        <v>16</v>
      </c>
      <c r="G16" s="215">
        <v>237</v>
      </c>
      <c r="H16" s="215">
        <v>0</v>
      </c>
      <c r="I16" s="216">
        <f>SUM(G16:G16)</f>
        <v>237</v>
      </c>
    </row>
    <row r="17" spans="3:12" x14ac:dyDescent="0.2">
      <c r="F17" s="214" t="s">
        <v>17</v>
      </c>
      <c r="G17" s="215">
        <v>247</v>
      </c>
      <c r="H17" s="215">
        <v>0</v>
      </c>
      <c r="I17" s="216">
        <f>SUM(G17:G17)</f>
        <v>247</v>
      </c>
    </row>
    <row r="18" spans="3:12" x14ac:dyDescent="0.2">
      <c r="F18" s="214" t="s">
        <v>18</v>
      </c>
      <c r="G18" s="215">
        <v>276</v>
      </c>
      <c r="H18" s="215">
        <v>0</v>
      </c>
      <c r="I18" s="216">
        <f>SUM(G18:G18)</f>
        <v>276</v>
      </c>
    </row>
    <row r="19" spans="3:12" x14ac:dyDescent="0.2">
      <c r="F19" s="214" t="s">
        <v>56</v>
      </c>
      <c r="G19" s="217">
        <v>224</v>
      </c>
      <c r="H19" s="217">
        <v>1</v>
      </c>
      <c r="I19" s="216">
        <f>SUM(G19:G19)</f>
        <v>224</v>
      </c>
    </row>
    <row r="20" spans="3:12" x14ac:dyDescent="0.2">
      <c r="F20" s="218" t="s">
        <v>61</v>
      </c>
      <c r="G20" s="219">
        <v>212</v>
      </c>
      <c r="H20" s="219">
        <v>1</v>
      </c>
      <c r="I20" s="216">
        <f t="shared" ref="I20:I27" si="0">SUM(G20:H20)</f>
        <v>213</v>
      </c>
    </row>
    <row r="21" spans="3:12" x14ac:dyDescent="0.2">
      <c r="F21" s="218" t="s">
        <v>81</v>
      </c>
      <c r="G21" s="219">
        <v>218</v>
      </c>
      <c r="H21" s="219">
        <v>3</v>
      </c>
      <c r="I21" s="216">
        <f t="shared" si="0"/>
        <v>221</v>
      </c>
    </row>
    <row r="22" spans="3:12" x14ac:dyDescent="0.2">
      <c r="F22" s="218" t="s">
        <v>87</v>
      </c>
      <c r="G22" s="219">
        <v>249</v>
      </c>
      <c r="H22" s="219">
        <v>3</v>
      </c>
      <c r="I22" s="216">
        <f t="shared" si="0"/>
        <v>252</v>
      </c>
    </row>
    <row r="23" spans="3:12" x14ac:dyDescent="0.2">
      <c r="F23" s="218" t="s">
        <v>99</v>
      </c>
      <c r="G23" s="219">
        <v>275</v>
      </c>
      <c r="H23" s="219">
        <v>3</v>
      </c>
      <c r="I23" s="216">
        <f t="shared" si="0"/>
        <v>278</v>
      </c>
    </row>
    <row r="24" spans="3:12" x14ac:dyDescent="0.2">
      <c r="F24" s="218" t="s">
        <v>105</v>
      </c>
      <c r="G24" s="219">
        <v>314</v>
      </c>
      <c r="H24" s="219">
        <v>3</v>
      </c>
      <c r="I24" s="216">
        <f t="shared" si="0"/>
        <v>317</v>
      </c>
    </row>
    <row r="25" spans="3:12" x14ac:dyDescent="0.2">
      <c r="F25" s="270">
        <v>42095</v>
      </c>
      <c r="G25" s="271">
        <v>270</v>
      </c>
      <c r="H25" s="271">
        <v>3</v>
      </c>
      <c r="I25" s="272">
        <f t="shared" si="0"/>
        <v>273</v>
      </c>
    </row>
    <row r="26" spans="3:12" x14ac:dyDescent="0.2">
      <c r="F26" s="270">
        <v>42064</v>
      </c>
      <c r="G26" s="271">
        <v>268</v>
      </c>
      <c r="H26" s="271">
        <v>3</v>
      </c>
      <c r="I26" s="272">
        <f t="shared" si="0"/>
        <v>271</v>
      </c>
    </row>
    <row r="27" spans="3:12" x14ac:dyDescent="0.2">
      <c r="F27" s="270">
        <v>42036</v>
      </c>
      <c r="G27" s="271">
        <v>321</v>
      </c>
      <c r="H27" s="271">
        <v>3</v>
      </c>
      <c r="I27" s="272">
        <f t="shared" si="0"/>
        <v>324</v>
      </c>
    </row>
    <row r="28" spans="3:12" ht="13.5" thickBot="1" x14ac:dyDescent="0.25">
      <c r="F28" s="220">
        <v>42005</v>
      </c>
      <c r="G28" s="221">
        <v>321</v>
      </c>
      <c r="H28" s="221">
        <v>3</v>
      </c>
      <c r="I28" s="222">
        <f>+G28+H28</f>
        <v>324</v>
      </c>
    </row>
    <row r="29" spans="3:12" ht="13.5" thickBot="1" x14ac:dyDescent="0.25"/>
    <row r="30" spans="3:12" ht="18.75" thickBot="1" x14ac:dyDescent="0.3">
      <c r="C30" s="322" t="s">
        <v>21</v>
      </c>
      <c r="D30" s="323"/>
      <c r="E30" s="323"/>
      <c r="F30" s="323"/>
      <c r="G30" s="323"/>
      <c r="H30" s="323"/>
      <c r="I30" s="323"/>
      <c r="J30" s="323"/>
      <c r="K30" s="323"/>
      <c r="L30" s="324"/>
    </row>
    <row r="31" spans="3:12" ht="38.25" x14ac:dyDescent="0.2">
      <c r="C31" s="211" t="s">
        <v>14</v>
      </c>
      <c r="D31" s="212" t="s">
        <v>59</v>
      </c>
      <c r="E31" s="212" t="s">
        <v>57</v>
      </c>
      <c r="F31" s="212" t="s">
        <v>22</v>
      </c>
      <c r="G31" s="212" t="s">
        <v>23</v>
      </c>
      <c r="H31" s="223" t="s">
        <v>100</v>
      </c>
      <c r="I31" s="223" t="s">
        <v>101</v>
      </c>
      <c r="J31" s="212" t="s">
        <v>1</v>
      </c>
      <c r="K31" s="224" t="s">
        <v>2</v>
      </c>
      <c r="L31" s="213" t="s">
        <v>24</v>
      </c>
    </row>
    <row r="32" spans="3:12" x14ac:dyDescent="0.2">
      <c r="C32" s="225" t="s">
        <v>15</v>
      </c>
      <c r="D32" s="226">
        <v>1162</v>
      </c>
      <c r="E32" s="226">
        <v>0</v>
      </c>
      <c r="F32" s="227">
        <v>0</v>
      </c>
      <c r="G32" s="227">
        <v>0</v>
      </c>
      <c r="H32" s="227">
        <v>0</v>
      </c>
      <c r="I32" s="227">
        <v>0</v>
      </c>
      <c r="J32" s="227">
        <v>3</v>
      </c>
      <c r="K32" s="228">
        <v>9</v>
      </c>
      <c r="L32" s="229">
        <f t="shared" ref="L32:L45" si="1">SUM(D32:K32)</f>
        <v>1174</v>
      </c>
    </row>
    <row r="33" spans="3:12" x14ac:dyDescent="0.2">
      <c r="C33" s="225" t="s">
        <v>16</v>
      </c>
      <c r="D33" s="226">
        <v>1382</v>
      </c>
      <c r="E33" s="226">
        <v>0</v>
      </c>
      <c r="F33" s="227">
        <v>0</v>
      </c>
      <c r="G33" s="227">
        <v>0</v>
      </c>
      <c r="H33" s="227">
        <v>0</v>
      </c>
      <c r="I33" s="227">
        <v>0</v>
      </c>
      <c r="J33" s="227">
        <v>0</v>
      </c>
      <c r="K33" s="228">
        <v>3</v>
      </c>
      <c r="L33" s="229">
        <f t="shared" si="1"/>
        <v>1385</v>
      </c>
    </row>
    <row r="34" spans="3:12" x14ac:dyDescent="0.2">
      <c r="C34" s="225" t="s">
        <v>17</v>
      </c>
      <c r="D34" s="226">
        <v>1405</v>
      </c>
      <c r="E34" s="226">
        <v>0</v>
      </c>
      <c r="F34" s="227">
        <v>0</v>
      </c>
      <c r="G34" s="227">
        <v>0</v>
      </c>
      <c r="H34" s="227">
        <v>0</v>
      </c>
      <c r="I34" s="227">
        <v>0</v>
      </c>
      <c r="J34" s="227">
        <v>0</v>
      </c>
      <c r="K34" s="228">
        <v>5</v>
      </c>
      <c r="L34" s="229">
        <f t="shared" si="1"/>
        <v>1410</v>
      </c>
    </row>
    <row r="35" spans="3:12" x14ac:dyDescent="0.2">
      <c r="C35" s="225" t="s">
        <v>18</v>
      </c>
      <c r="D35" s="226">
        <v>1920</v>
      </c>
      <c r="E35" s="226">
        <v>0</v>
      </c>
      <c r="F35" s="227">
        <v>2</v>
      </c>
      <c r="G35" s="227">
        <v>0</v>
      </c>
      <c r="H35" s="227">
        <v>10</v>
      </c>
      <c r="I35" s="227">
        <v>0</v>
      </c>
      <c r="J35" s="227">
        <v>0</v>
      </c>
      <c r="K35" s="228">
        <v>18</v>
      </c>
      <c r="L35" s="229">
        <f t="shared" si="1"/>
        <v>1950</v>
      </c>
    </row>
    <row r="36" spans="3:12" x14ac:dyDescent="0.2">
      <c r="C36" s="225" t="s">
        <v>56</v>
      </c>
      <c r="D36" s="230">
        <v>1822</v>
      </c>
      <c r="E36" s="230">
        <v>0</v>
      </c>
      <c r="F36" s="231">
        <v>2</v>
      </c>
      <c r="G36" s="231">
        <v>2</v>
      </c>
      <c r="H36" s="231">
        <v>10</v>
      </c>
      <c r="I36" s="231">
        <v>0</v>
      </c>
      <c r="J36" s="231">
        <v>0</v>
      </c>
      <c r="K36" s="228">
        <v>22</v>
      </c>
      <c r="L36" s="229">
        <f t="shared" si="1"/>
        <v>1858</v>
      </c>
    </row>
    <row r="37" spans="3:12" x14ac:dyDescent="0.2">
      <c r="C37" s="232" t="s">
        <v>61</v>
      </c>
      <c r="D37" s="233">
        <v>1816</v>
      </c>
      <c r="E37" s="233">
        <v>3</v>
      </c>
      <c r="F37" s="234">
        <v>2</v>
      </c>
      <c r="G37" s="234">
        <v>1</v>
      </c>
      <c r="H37" s="234">
        <v>0</v>
      </c>
      <c r="I37" s="234">
        <v>1</v>
      </c>
      <c r="J37" s="234">
        <v>0</v>
      </c>
      <c r="K37" s="228">
        <v>23</v>
      </c>
      <c r="L37" s="229">
        <f t="shared" si="1"/>
        <v>1846</v>
      </c>
    </row>
    <row r="38" spans="3:12" x14ac:dyDescent="0.2">
      <c r="C38" s="232" t="s">
        <v>81</v>
      </c>
      <c r="D38" s="233">
        <v>1699</v>
      </c>
      <c r="E38" s="233">
        <v>8</v>
      </c>
      <c r="F38" s="234">
        <v>2</v>
      </c>
      <c r="G38" s="234">
        <v>63</v>
      </c>
      <c r="H38" s="234">
        <v>0</v>
      </c>
      <c r="I38" s="234">
        <v>1</v>
      </c>
      <c r="J38" s="234">
        <v>0</v>
      </c>
      <c r="K38" s="228">
        <v>23</v>
      </c>
      <c r="L38" s="229">
        <f t="shared" si="1"/>
        <v>1796</v>
      </c>
    </row>
    <row r="39" spans="3:12" x14ac:dyDescent="0.2">
      <c r="C39" s="232" t="s">
        <v>87</v>
      </c>
      <c r="D39" s="233">
        <v>1792</v>
      </c>
      <c r="E39" s="233">
        <v>11</v>
      </c>
      <c r="F39" s="234">
        <v>2</v>
      </c>
      <c r="G39" s="234">
        <v>63</v>
      </c>
      <c r="H39" s="234">
        <v>0</v>
      </c>
      <c r="I39" s="234">
        <v>1</v>
      </c>
      <c r="J39" s="234">
        <v>3</v>
      </c>
      <c r="K39" s="228">
        <v>23</v>
      </c>
      <c r="L39" s="229">
        <f t="shared" si="1"/>
        <v>1895</v>
      </c>
    </row>
    <row r="40" spans="3:12" x14ac:dyDescent="0.2">
      <c r="C40" s="232" t="s">
        <v>99</v>
      </c>
      <c r="D40" s="233">
        <v>1937</v>
      </c>
      <c r="E40" s="233">
        <v>20</v>
      </c>
      <c r="F40" s="234">
        <v>2</v>
      </c>
      <c r="G40" s="234">
        <v>65</v>
      </c>
      <c r="H40" s="234">
        <v>0</v>
      </c>
      <c r="I40" s="234">
        <v>1</v>
      </c>
      <c r="J40" s="234">
        <v>3</v>
      </c>
      <c r="K40" s="228">
        <v>24</v>
      </c>
      <c r="L40" s="229">
        <f t="shared" si="1"/>
        <v>2052</v>
      </c>
    </row>
    <row r="41" spans="3:12" x14ac:dyDescent="0.2">
      <c r="C41" s="232" t="s">
        <v>105</v>
      </c>
      <c r="D41" s="233">
        <v>2044</v>
      </c>
      <c r="E41" s="233">
        <v>22</v>
      </c>
      <c r="F41" s="234">
        <v>2</v>
      </c>
      <c r="G41" s="234">
        <v>65</v>
      </c>
      <c r="H41" s="234">
        <v>1</v>
      </c>
      <c r="I41" s="234">
        <v>1</v>
      </c>
      <c r="J41" s="234">
        <v>4</v>
      </c>
      <c r="K41" s="228">
        <v>27</v>
      </c>
      <c r="L41" s="229">
        <f t="shared" si="1"/>
        <v>2166</v>
      </c>
    </row>
    <row r="42" spans="3:12" x14ac:dyDescent="0.2">
      <c r="C42" s="232">
        <v>42095</v>
      </c>
      <c r="D42" s="233">
        <v>2087</v>
      </c>
      <c r="E42" s="233">
        <v>23</v>
      </c>
      <c r="F42" s="234">
        <v>2</v>
      </c>
      <c r="G42" s="234">
        <v>65</v>
      </c>
      <c r="H42" s="234">
        <v>1</v>
      </c>
      <c r="I42" s="234">
        <v>1</v>
      </c>
      <c r="J42" s="234">
        <v>5</v>
      </c>
      <c r="K42" s="228">
        <v>27</v>
      </c>
      <c r="L42" s="229">
        <f t="shared" si="1"/>
        <v>2211</v>
      </c>
    </row>
    <row r="43" spans="3:12" x14ac:dyDescent="0.2">
      <c r="C43" s="232">
        <v>42064</v>
      </c>
      <c r="D43" s="233">
        <v>2076</v>
      </c>
      <c r="E43" s="233">
        <v>23</v>
      </c>
      <c r="F43" s="234">
        <v>2</v>
      </c>
      <c r="G43" s="234">
        <v>65</v>
      </c>
      <c r="H43" s="234">
        <v>1</v>
      </c>
      <c r="I43" s="234">
        <v>1</v>
      </c>
      <c r="J43" s="234">
        <v>4</v>
      </c>
      <c r="K43" s="228">
        <v>27</v>
      </c>
      <c r="L43" s="229">
        <f t="shared" si="1"/>
        <v>2199</v>
      </c>
    </row>
    <row r="44" spans="3:12" x14ac:dyDescent="0.2">
      <c r="C44" s="232">
        <v>42036</v>
      </c>
      <c r="D44" s="233">
        <v>2079</v>
      </c>
      <c r="E44" s="233">
        <v>22</v>
      </c>
      <c r="F44" s="234">
        <v>2</v>
      </c>
      <c r="G44" s="234">
        <v>65</v>
      </c>
      <c r="H44" s="234">
        <v>1</v>
      </c>
      <c r="I44" s="234">
        <v>1</v>
      </c>
      <c r="J44" s="234">
        <v>4</v>
      </c>
      <c r="K44" s="228">
        <v>27</v>
      </c>
      <c r="L44" s="229">
        <f>+D44+E44+F44+G44+H44+I44+J44+K44</f>
        <v>2201</v>
      </c>
    </row>
    <row r="45" spans="3:12" x14ac:dyDescent="0.2">
      <c r="C45" s="232">
        <v>42005</v>
      </c>
      <c r="D45" s="233">
        <v>2066</v>
      </c>
      <c r="E45" s="233">
        <v>22</v>
      </c>
      <c r="F45" s="234">
        <v>2</v>
      </c>
      <c r="G45" s="234">
        <v>65</v>
      </c>
      <c r="H45" s="234">
        <v>1</v>
      </c>
      <c r="I45" s="234">
        <v>1</v>
      </c>
      <c r="J45" s="234">
        <v>4</v>
      </c>
      <c r="K45" s="228">
        <v>27</v>
      </c>
      <c r="L45" s="229">
        <f t="shared" si="1"/>
        <v>2188</v>
      </c>
    </row>
  </sheetData>
  <mergeCells count="2">
    <mergeCell ref="F13:I13"/>
    <mergeCell ref="C30:L30"/>
  </mergeCells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zoomScaleNormal="100" workbookViewId="0">
      <selection activeCell="O19" sqref="O19"/>
    </sheetView>
  </sheetViews>
  <sheetFormatPr baseColWidth="10" defaultRowHeight="12.75" x14ac:dyDescent="0.2"/>
  <cols>
    <col min="1" max="16384" width="11.42578125" style="182"/>
  </cols>
  <sheetData>
    <row r="1" spans="2:14" x14ac:dyDescent="0.2"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2:14" ht="18" x14ac:dyDescent="0.25">
      <c r="B2" s="146" t="s">
        <v>89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2:14" ht="14.25" x14ac:dyDescent="0.2">
      <c r="B3" s="147" t="s">
        <v>94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2:14" ht="14.25" x14ac:dyDescent="0.2">
      <c r="B4" s="145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</row>
    <row r="5" spans="2:14" ht="14.25" x14ac:dyDescent="0.2">
      <c r="B5" s="145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</row>
    <row r="6" spans="2:14" ht="14.25" x14ac:dyDescent="0.2">
      <c r="B6" s="145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</row>
    <row r="7" spans="2:14" ht="14.25" x14ac:dyDescent="0.2">
      <c r="B7" s="145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</row>
    <row r="8" spans="2:14" x14ac:dyDescent="0.2">
      <c r="B8" s="148" t="s">
        <v>103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</row>
    <row r="9" spans="2:14" x14ac:dyDescent="0.2"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</row>
    <row r="10" spans="2:14" x14ac:dyDescent="0.2"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</row>
    <row r="11" spans="2:14" x14ac:dyDescent="0.2"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zoomScaleNormal="100" workbookViewId="0">
      <selection activeCell="D44" sqref="D44"/>
    </sheetView>
  </sheetViews>
  <sheetFormatPr baseColWidth="10" defaultRowHeight="12.75" x14ac:dyDescent="0.2"/>
  <cols>
    <col min="1" max="16384" width="11.42578125" style="182"/>
  </cols>
  <sheetData>
    <row r="1" spans="2:14" x14ac:dyDescent="0.2"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2:14" ht="18" x14ac:dyDescent="0.25">
      <c r="B2" s="146" t="s">
        <v>89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2:14" ht="14.25" x14ac:dyDescent="0.2">
      <c r="B3" s="147" t="s">
        <v>95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2:14" ht="14.25" x14ac:dyDescent="0.2">
      <c r="B4" s="145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</row>
    <row r="5" spans="2:14" ht="14.25" x14ac:dyDescent="0.2">
      <c r="B5" s="145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</row>
    <row r="6" spans="2:14" ht="14.25" x14ac:dyDescent="0.2">
      <c r="B6" s="145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</row>
    <row r="7" spans="2:14" ht="14.25" x14ac:dyDescent="0.2">
      <c r="B7" s="145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</row>
    <row r="8" spans="2:14" x14ac:dyDescent="0.2">
      <c r="B8" s="148" t="s">
        <v>103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</row>
    <row r="9" spans="2:14" x14ac:dyDescent="0.2"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</row>
    <row r="10" spans="2:14" x14ac:dyDescent="0.2"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</row>
    <row r="11" spans="2:14" x14ac:dyDescent="0.2"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zoomScaleNormal="100" workbookViewId="0">
      <selection activeCell="B2" sqref="B2"/>
    </sheetView>
  </sheetViews>
  <sheetFormatPr baseColWidth="10" defaultRowHeight="12.75" x14ac:dyDescent="0.2"/>
  <cols>
    <col min="1" max="16384" width="11.42578125" style="268"/>
  </cols>
  <sheetData>
    <row r="1" spans="2:14" x14ac:dyDescent="0.2"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2:14" ht="18" x14ac:dyDescent="0.25">
      <c r="B2" s="146" t="s">
        <v>89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</row>
    <row r="3" spans="2:14" ht="14.25" x14ac:dyDescent="0.2">
      <c r="B3" s="205" t="s">
        <v>96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</row>
    <row r="4" spans="2:14" ht="14.25" x14ac:dyDescent="0.2">
      <c r="B4" s="235" t="s">
        <v>97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</row>
    <row r="5" spans="2:14" ht="14.25" x14ac:dyDescent="0.2">
      <c r="B5" s="206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 ht="14.25" x14ac:dyDescent="0.2">
      <c r="B6" s="206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</row>
    <row r="7" spans="2:14" ht="14.25" x14ac:dyDescent="0.2">
      <c r="B7" s="206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</row>
    <row r="8" spans="2:14" x14ac:dyDescent="0.2">
      <c r="B8" s="269" t="str">
        <f>'5-RI'!B8</f>
        <v xml:space="preserve">      Fecha de publicación: abril de 2015</v>
      </c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</row>
    <row r="9" spans="2:14" x14ac:dyDescent="0.2"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</row>
    <row r="10" spans="2:14" x14ac:dyDescent="0.2"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</row>
    <row r="11" spans="2:14" x14ac:dyDescent="0.2"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zoomScaleNormal="100" workbookViewId="0">
      <selection activeCell="B2" sqref="B2"/>
    </sheetView>
  </sheetViews>
  <sheetFormatPr baseColWidth="10" defaultRowHeight="12.75" x14ac:dyDescent="0.2"/>
  <cols>
    <col min="1" max="16384" width="11.42578125" style="268"/>
  </cols>
  <sheetData>
    <row r="1" spans="2:14" x14ac:dyDescent="0.2"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2:14" ht="18" x14ac:dyDescent="0.25">
      <c r="B2" s="146" t="s">
        <v>89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</row>
    <row r="3" spans="2:14" ht="14.25" x14ac:dyDescent="0.2">
      <c r="B3" s="205" t="s">
        <v>98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</row>
    <row r="4" spans="2:14" ht="14.25" x14ac:dyDescent="0.2">
      <c r="B4" s="235" t="s">
        <v>97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</row>
    <row r="5" spans="2:14" ht="14.25" x14ac:dyDescent="0.2">
      <c r="B5" s="206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 ht="14.25" x14ac:dyDescent="0.2">
      <c r="B6" s="206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</row>
    <row r="7" spans="2:14" ht="14.25" x14ac:dyDescent="0.2">
      <c r="B7" s="206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</row>
    <row r="8" spans="2:14" x14ac:dyDescent="0.2">
      <c r="B8" s="269" t="str">
        <f>Gráfico3!B8</f>
        <v xml:space="preserve">      Fecha de publicación: abril de 2015</v>
      </c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</row>
    <row r="9" spans="2:14" x14ac:dyDescent="0.2"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</row>
    <row r="10" spans="2:14" x14ac:dyDescent="0.2"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</row>
    <row r="11" spans="2:14" x14ac:dyDescent="0.2"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Inicio</vt:lpstr>
      <vt:lpstr>2-PTFN</vt:lpstr>
      <vt:lpstr>3-Fijo</vt:lpstr>
      <vt:lpstr>4-Fijo (CA)</vt:lpstr>
      <vt:lpstr>5-RI</vt:lpstr>
      <vt:lpstr>Gráfico1</vt:lpstr>
      <vt:lpstr>Gráfico2</vt:lpstr>
      <vt:lpstr>Gráfico3</vt:lpstr>
      <vt:lpstr>Gráfico4</vt:lpstr>
      <vt:lpstr>'3-Fijo'!Área_de_impresión</vt:lpstr>
      <vt:lpstr>'3-Fijo'!Títulos_a_imprimir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SENATEL</dc:creator>
  <cp:lastModifiedBy>Daniela Estrella</cp:lastModifiedBy>
  <cp:lastPrinted>2009-05-12T19:15:10Z</cp:lastPrinted>
  <dcterms:created xsi:type="dcterms:W3CDTF">2006-07-05T21:20:06Z</dcterms:created>
  <dcterms:modified xsi:type="dcterms:W3CDTF">2015-06-23T14:27:31Z</dcterms:modified>
</cp:coreProperties>
</file>